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autoCompressPictures="0"/>
  <mc:AlternateContent xmlns:mc="http://schemas.openxmlformats.org/markup-compatibility/2006">
    <mc:Choice Requires="x15">
      <x15ac:absPath xmlns:x15ac="http://schemas.microsoft.com/office/spreadsheetml/2010/11/ac" url="T:\00 - Supplier Documentation\Conflict Minerals (inc. CMRT, EMRT &amp; AMRT)\CMRTs\0 - CMRT6.6\"/>
    </mc:Choice>
  </mc:AlternateContent>
  <xr:revisionPtr revIDLastSave="0" documentId="13_ncr:1_{7C095D6B-6B99-447D-BC65-B1B70CCF307B}"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2945" yWindow="-16320" windowWidth="29040" windowHeight="157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1" i="5" l="1"/>
  <c r="T11" i="5"/>
  <c r="B12" i="5"/>
  <c r="T12" i="5"/>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20" i="5"/>
  <c r="AB20" i="5"/>
  <c r="C21" i="5"/>
  <c r="AB21" i="5"/>
  <c r="C23" i="5"/>
  <c r="AB23" i="5"/>
  <c r="C29" i="5"/>
  <c r="AB29" i="5"/>
  <c r="C34" i="5"/>
  <c r="AB34" i="5"/>
  <c r="C36" i="5"/>
  <c r="AB36" i="5"/>
  <c r="C37" i="5"/>
  <c r="AB37" i="5"/>
  <c r="C40" i="5"/>
  <c r="AB40" i="5"/>
  <c r="C43" i="5"/>
  <c r="AB43" i="5"/>
  <c r="C44" i="5"/>
  <c r="AB44" i="5"/>
  <c r="C46" i="5"/>
  <c r="AB46" i="5"/>
  <c r="C48" i="5"/>
  <c r="AB48" i="5"/>
  <c r="C50" i="5"/>
  <c r="AB50" i="5"/>
  <c r="C52" i="5"/>
  <c r="AB52" i="5"/>
  <c r="C54" i="5"/>
  <c r="AB54" i="5"/>
  <c r="C56" i="5"/>
  <c r="AB56" i="5"/>
  <c r="C58" i="5"/>
  <c r="AB58" i="5"/>
  <c r="C60" i="5"/>
  <c r="AB60" i="5"/>
  <c r="C62" i="5"/>
  <c r="AB62" i="5"/>
  <c r="C63" i="5"/>
  <c r="AB63" i="5"/>
  <c r="C64" i="5"/>
  <c r="AB64" i="5"/>
  <c r="C66" i="5"/>
  <c r="AB66" i="5"/>
  <c r="C68" i="5"/>
  <c r="AB68" i="5"/>
  <c r="C70" i="5"/>
  <c r="AB70" i="5"/>
  <c r="C71" i="5"/>
  <c r="AB71" i="5"/>
  <c r="C72" i="5"/>
  <c r="AB72" i="5"/>
  <c r="C74" i="5"/>
  <c r="AB74" i="5"/>
  <c r="C76" i="5"/>
  <c r="AB76" i="5"/>
  <c r="C78" i="5"/>
  <c r="AB78" i="5"/>
  <c r="C79" i="5"/>
  <c r="AB79" i="5"/>
  <c r="C80" i="5"/>
  <c r="AB80" i="5"/>
  <c r="C82" i="5"/>
  <c r="AB82" i="5"/>
  <c r="C84" i="5"/>
  <c r="AB84" i="5"/>
  <c r="C86" i="5"/>
  <c r="AB86" i="5"/>
  <c r="C87" i="5"/>
  <c r="AB87" i="5"/>
  <c r="C88" i="5"/>
  <c r="AB88" i="5"/>
  <c r="C90" i="5"/>
  <c r="AB90" i="5"/>
  <c r="C91" i="5"/>
  <c r="AB91" i="5"/>
  <c r="C92" i="5"/>
  <c r="AB92" i="5"/>
  <c r="C96" i="5"/>
  <c r="AB96" i="5"/>
  <c r="C98" i="5"/>
  <c r="AB98" i="5"/>
  <c r="C100" i="5"/>
  <c r="AB100" i="5"/>
  <c r="C101" i="5"/>
  <c r="AB101" i="5"/>
  <c r="C104" i="5"/>
  <c r="AB104" i="5"/>
  <c r="C107" i="5"/>
  <c r="AB107" i="5"/>
  <c r="C109" i="5"/>
  <c r="AB109" i="5"/>
  <c r="C115" i="5"/>
  <c r="AB115" i="5"/>
  <c r="C117" i="5"/>
  <c r="AB117" i="5"/>
  <c r="C120" i="5"/>
  <c r="AB120" i="5"/>
  <c r="C133" i="5"/>
  <c r="AB133" i="5"/>
  <c r="C136" i="5"/>
  <c r="AB136" i="5"/>
  <c r="C139" i="5"/>
  <c r="AB139" i="5"/>
  <c r="C141" i="5"/>
  <c r="AB141" i="5"/>
  <c r="C148" i="5"/>
  <c r="AB148" i="5"/>
  <c r="C149" i="5"/>
  <c r="AB149" i="5"/>
  <c r="C151" i="5"/>
  <c r="AB151" i="5"/>
  <c r="C152" i="5"/>
  <c r="AB152" i="5"/>
  <c r="C153" i="5"/>
  <c r="AB153" i="5"/>
  <c r="C163" i="5"/>
  <c r="AB163" i="5"/>
  <c r="C165" i="5"/>
  <c r="AB165" i="5"/>
  <c r="C168" i="5"/>
  <c r="AB168" i="5"/>
  <c r="C173" i="5"/>
  <c r="AB173" i="5"/>
  <c r="C180" i="5"/>
  <c r="AB180" i="5"/>
  <c r="C181" i="5"/>
  <c r="AB181" i="5"/>
  <c r="C184" i="5"/>
  <c r="AB184" i="5"/>
  <c r="C191" i="5"/>
  <c r="AB191" i="5"/>
  <c r="C200" i="5"/>
  <c r="AB200" i="5"/>
  <c r="C201" i="5"/>
  <c r="AB201" i="5"/>
  <c r="C205" i="5"/>
  <c r="AB205" i="5"/>
  <c r="C208" i="5"/>
  <c r="AB208" i="5"/>
  <c r="C212" i="5"/>
  <c r="AB212" i="5"/>
  <c r="C216" i="5"/>
  <c r="AB216" i="5"/>
  <c r="C220" i="5"/>
  <c r="AB220" i="5"/>
  <c r="C224" i="5"/>
  <c r="AB224" i="5"/>
  <c r="C228" i="5"/>
  <c r="AB228" i="5"/>
  <c r="C232" i="5"/>
  <c r="AB232" i="5"/>
  <c r="C240" i="5"/>
  <c r="AB240" i="5"/>
  <c r="C244" i="5"/>
  <c r="AB244" i="5"/>
  <c r="C248" i="5"/>
  <c r="AB248" i="5"/>
  <c r="C252"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5" i="5" s="1"/>
  <c r="C4" i="5"/>
  <c r="C11" i="5"/>
  <c r="C12" i="5"/>
  <c r="C13" i="5"/>
  <c r="C14" i="5"/>
  <c r="C15" i="5"/>
  <c r="C16" i="5"/>
  <c r="C17" i="5"/>
  <c r="C18" i="5"/>
  <c r="C19" i="5"/>
  <c r="C22" i="5"/>
  <c r="C24" i="5"/>
  <c r="C25" i="5"/>
  <c r="C26" i="5"/>
  <c r="C27" i="5"/>
  <c r="C28" i="5"/>
  <c r="C30" i="5"/>
  <c r="C31" i="5"/>
  <c r="C32" i="5"/>
  <c r="C33" i="5"/>
  <c r="C35" i="5"/>
  <c r="C38" i="5"/>
  <c r="C39" i="5"/>
  <c r="C41" i="5"/>
  <c r="C42" i="5"/>
  <c r="C45" i="5"/>
  <c r="C47" i="5"/>
  <c r="C49" i="5"/>
  <c r="C51" i="5"/>
  <c r="C53" i="5"/>
  <c r="C55" i="5"/>
  <c r="C57" i="5"/>
  <c r="C59" i="5"/>
  <c r="C61" i="5"/>
  <c r="C65" i="5"/>
  <c r="C67" i="5"/>
  <c r="C69" i="5"/>
  <c r="C73" i="5"/>
  <c r="C75" i="5"/>
  <c r="C77" i="5"/>
  <c r="C81" i="5"/>
  <c r="C83" i="5"/>
  <c r="C85" i="5"/>
  <c r="C89" i="5"/>
  <c r="C93" i="5"/>
  <c r="C94" i="5"/>
  <c r="C95" i="5"/>
  <c r="C97" i="5"/>
  <c r="C99" i="5"/>
  <c r="C102" i="5"/>
  <c r="C103" i="5"/>
  <c r="C105" i="5"/>
  <c r="C106" i="5"/>
  <c r="C108" i="5"/>
  <c r="C110" i="5"/>
  <c r="C111" i="5"/>
  <c r="C112" i="5"/>
  <c r="C113" i="5"/>
  <c r="C114" i="5"/>
  <c r="C116" i="5"/>
  <c r="C118" i="5"/>
  <c r="C119" i="5"/>
  <c r="C121" i="5"/>
  <c r="C122" i="5"/>
  <c r="C123" i="5"/>
  <c r="C124" i="5"/>
  <c r="C125" i="5"/>
  <c r="C126" i="5"/>
  <c r="C127" i="5"/>
  <c r="C128" i="5"/>
  <c r="C129" i="5"/>
  <c r="C130" i="5"/>
  <c r="C131" i="5"/>
  <c r="C132" i="5"/>
  <c r="C134" i="5"/>
  <c r="C135" i="5"/>
  <c r="C137" i="5"/>
  <c r="C138" i="5"/>
  <c r="C140" i="5"/>
  <c r="C142" i="5"/>
  <c r="C143" i="5"/>
  <c r="C144" i="5"/>
  <c r="C145" i="5"/>
  <c r="C146" i="5"/>
  <c r="C147" i="5"/>
  <c r="C150" i="5"/>
  <c r="C154" i="5"/>
  <c r="C155" i="5"/>
  <c r="C156" i="5"/>
  <c r="C157" i="5"/>
  <c r="C158" i="5"/>
  <c r="C159" i="5"/>
  <c r="C160" i="5"/>
  <c r="C161" i="5"/>
  <c r="C162" i="5"/>
  <c r="C164" i="5"/>
  <c r="C166" i="5"/>
  <c r="C167" i="5"/>
  <c r="C169" i="5"/>
  <c r="C170" i="5"/>
  <c r="C171" i="5"/>
  <c r="C172" i="5"/>
  <c r="C174" i="5"/>
  <c r="C175" i="5"/>
  <c r="C176" i="5"/>
  <c r="C177" i="5"/>
  <c r="C178" i="5"/>
  <c r="C179" i="5"/>
  <c r="C182" i="5"/>
  <c r="C183" i="5"/>
  <c r="C185" i="5"/>
  <c r="C186" i="5"/>
  <c r="C187" i="5"/>
  <c r="C188" i="5"/>
  <c r="C189" i="5"/>
  <c r="C190" i="5"/>
  <c r="C192" i="5"/>
  <c r="C193" i="5"/>
  <c r="C194" i="5"/>
  <c r="C195" i="5"/>
  <c r="C196" i="5"/>
  <c r="C197" i="5"/>
  <c r="C198" i="5"/>
  <c r="C199" i="5"/>
  <c r="C202" i="5"/>
  <c r="C203" i="5"/>
  <c r="C204" i="5"/>
  <c r="C206" i="5"/>
  <c r="C207" i="5"/>
  <c r="C209" i="5"/>
  <c r="C210" i="5"/>
  <c r="C211" i="5"/>
  <c r="C213" i="5"/>
  <c r="C214" i="5"/>
  <c r="C215" i="5"/>
  <c r="C217" i="5"/>
  <c r="C218" i="5"/>
  <c r="C219" i="5"/>
  <c r="C221" i="5"/>
  <c r="C222" i="5"/>
  <c r="C223" i="5"/>
  <c r="C225" i="5"/>
  <c r="C226" i="5"/>
  <c r="C227" i="5"/>
  <c r="C229" i="5"/>
  <c r="C230" i="5"/>
  <c r="C231" i="5"/>
  <c r="C233" i="5"/>
  <c r="C234" i="5"/>
  <c r="C235" i="5"/>
  <c r="C236" i="5"/>
  <c r="C237" i="5"/>
  <c r="C238" i="5"/>
  <c r="C239" i="5"/>
  <c r="C241" i="5"/>
  <c r="C242" i="5"/>
  <c r="C243" i="5"/>
  <c r="C245" i="5"/>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V11" i="5"/>
  <c r="E11" i="5"/>
  <c r="X11" i="5" s="1"/>
  <c r="V12" i="5"/>
  <c r="E12" i="5"/>
  <c r="X12" i="5" s="1"/>
  <c r="V13" i="5"/>
  <c r="E13" i="5"/>
  <c r="X13" i="5" s="1"/>
  <c r="V14" i="5"/>
  <c r="E14" i="5"/>
  <c r="X14" i="5" s="1"/>
  <c r="V15" i="5"/>
  <c r="E15" i="5"/>
  <c r="X15" i="5" s="1"/>
  <c r="V16" i="5"/>
  <c r="E16" i="5"/>
  <c r="X16" i="5" s="1"/>
  <c r="V17" i="5"/>
  <c r="E17" i="5"/>
  <c r="X17" i="5" s="1"/>
  <c r="V18" i="5"/>
  <c r="E18" i="5"/>
  <c r="X18" i="5" s="1"/>
  <c r="V19" i="5"/>
  <c r="V20" i="5"/>
  <c r="E20" i="5"/>
  <c r="X20" i="5" s="1"/>
  <c r="V21" i="5"/>
  <c r="E21" i="5"/>
  <c r="X21" i="5" s="1"/>
  <c r="V22" i="5"/>
  <c r="E22" i="5"/>
  <c r="X22" i="5" s="1"/>
  <c r="V23" i="5"/>
  <c r="E23" i="5"/>
  <c r="X23" i="5" s="1"/>
  <c r="V24" i="5"/>
  <c r="E24" i="5"/>
  <c r="X24" i="5" s="1"/>
  <c r="V25" i="5"/>
  <c r="E25" i="5"/>
  <c r="X25" i="5" s="1"/>
  <c r="V26" i="5"/>
  <c r="E26" i="5"/>
  <c r="X26" i="5" s="1"/>
  <c r="V27" i="5"/>
  <c r="V28" i="5"/>
  <c r="E28" i="5"/>
  <c r="X28" i="5" s="1"/>
  <c r="V29" i="5"/>
  <c r="E29" i="5"/>
  <c r="X29" i="5" s="1"/>
  <c r="V30" i="5"/>
  <c r="E30" i="5"/>
  <c r="V31" i="5"/>
  <c r="E31" i="5"/>
  <c r="X31" i="5" s="1"/>
  <c r="V32" i="5"/>
  <c r="E32" i="5"/>
  <c r="X32" i="5" s="1"/>
  <c r="V33" i="5"/>
  <c r="E33" i="5"/>
  <c r="X33" i="5" s="1"/>
  <c r="V34" i="5"/>
  <c r="E34" i="5"/>
  <c r="X34" i="5" s="1"/>
  <c r="V35" i="5"/>
  <c r="E35" i="5"/>
  <c r="X35" i="5" s="1"/>
  <c r="V36" i="5"/>
  <c r="E36" i="5"/>
  <c r="X36" i="5" s="1"/>
  <c r="V37" i="5"/>
  <c r="E37" i="5"/>
  <c r="X37" i="5" s="1"/>
  <c r="V38" i="5"/>
  <c r="E38" i="5"/>
  <c r="X38" i="5" s="1"/>
  <c r="V39" i="5"/>
  <c r="E39" i="5"/>
  <c r="X39" i="5" s="1"/>
  <c r="V40" i="5"/>
  <c r="E40" i="5"/>
  <c r="X40" i="5" s="1"/>
  <c r="V41" i="5"/>
  <c r="E41" i="5"/>
  <c r="X41" i="5" s="1"/>
  <c r="V42" i="5"/>
  <c r="E42" i="5"/>
  <c r="X42" i="5" s="1"/>
  <c r="V43" i="5"/>
  <c r="V44" i="5"/>
  <c r="E44" i="5"/>
  <c r="X44" i="5" s="1"/>
  <c r="V45" i="5"/>
  <c r="E45" i="5"/>
  <c r="X45" i="5" s="1"/>
  <c r="V46" i="5"/>
  <c r="E46" i="5"/>
  <c r="X46" i="5" s="1"/>
  <c r="V47" i="5"/>
  <c r="E47" i="5"/>
  <c r="X47" i="5" s="1"/>
  <c r="V48" i="5"/>
  <c r="E48" i="5"/>
  <c r="X48" i="5" s="1"/>
  <c r="V49" i="5"/>
  <c r="V50" i="5"/>
  <c r="E50" i="5"/>
  <c r="X50" i="5" s="1"/>
  <c r="V51" i="5"/>
  <c r="E51" i="5"/>
  <c r="X51" i="5" s="1"/>
  <c r="V52" i="5"/>
  <c r="E52" i="5"/>
  <c r="X52" i="5" s="1"/>
  <c r="V53" i="5"/>
  <c r="E53" i="5"/>
  <c r="X53" i="5" s="1"/>
  <c r="V54" i="5"/>
  <c r="E54" i="5"/>
  <c r="X54" i="5" s="1"/>
  <c r="V55" i="5"/>
  <c r="E55" i="5"/>
  <c r="X55" i="5" s="1"/>
  <c r="V56" i="5"/>
  <c r="E56" i="5"/>
  <c r="X56" i="5" s="1"/>
  <c r="V57" i="5"/>
  <c r="E57" i="5"/>
  <c r="X57" i="5" s="1"/>
  <c r="V58" i="5"/>
  <c r="E58" i="5"/>
  <c r="X58" i="5" s="1"/>
  <c r="V59" i="5"/>
  <c r="E59" i="5"/>
  <c r="X59" i="5" s="1"/>
  <c r="V60" i="5"/>
  <c r="E60" i="5"/>
  <c r="X60" i="5" s="1"/>
  <c r="V61" i="5"/>
  <c r="V62" i="5"/>
  <c r="V63" i="5"/>
  <c r="E63" i="5"/>
  <c r="X63" i="5" s="1"/>
  <c r="V64" i="5"/>
  <c r="E64" i="5"/>
  <c r="V65" i="5"/>
  <c r="E65" i="5"/>
  <c r="X65" i="5" s="1"/>
  <c r="V66" i="5"/>
  <c r="E66" i="5"/>
  <c r="X66" i="5" s="1"/>
  <c r="V67" i="5"/>
  <c r="E67" i="5"/>
  <c r="X67" i="5" s="1"/>
  <c r="V68" i="5"/>
  <c r="E68" i="5"/>
  <c r="V69" i="5"/>
  <c r="E69" i="5"/>
  <c r="X69" i="5" s="1"/>
  <c r="V70" i="5"/>
  <c r="E70" i="5"/>
  <c r="X70" i="5" s="1"/>
  <c r="V71" i="5"/>
  <c r="H71" i="5"/>
  <c r="E71" i="5"/>
  <c r="X71" i="5" s="1"/>
  <c r="V72" i="5"/>
  <c r="E72" i="5"/>
  <c r="X72" i="5" s="1"/>
  <c r="V73" i="5"/>
  <c r="E73" i="5"/>
  <c r="X73" i="5" s="1"/>
  <c r="V74" i="5"/>
  <c r="E74" i="5"/>
  <c r="X74" i="5" s="1"/>
  <c r="V75" i="5"/>
  <c r="E75" i="5"/>
  <c r="X75" i="5" s="1"/>
  <c r="V76" i="5"/>
  <c r="E76" i="5"/>
  <c r="X76" i="5" s="1"/>
  <c r="V77" i="5"/>
  <c r="E77" i="5"/>
  <c r="X77" i="5" s="1"/>
  <c r="V78" i="5"/>
  <c r="V79" i="5"/>
  <c r="E79" i="5"/>
  <c r="X79" i="5" s="1"/>
  <c r="V80" i="5"/>
  <c r="E80" i="5"/>
  <c r="V81" i="5"/>
  <c r="E81" i="5"/>
  <c r="X81" i="5" s="1"/>
  <c r="V82" i="5"/>
  <c r="E82" i="5"/>
  <c r="X82" i="5" s="1"/>
  <c r="V83" i="5"/>
  <c r="E83" i="5"/>
  <c r="X83" i="5" s="1"/>
  <c r="V84" i="5"/>
  <c r="E84" i="5"/>
  <c r="V85" i="5"/>
  <c r="E85" i="5"/>
  <c r="X85" i="5" s="1"/>
  <c r="V86" i="5"/>
  <c r="E86" i="5"/>
  <c r="X86" i="5" s="1"/>
  <c r="V87" i="5"/>
  <c r="V88" i="5"/>
  <c r="E88" i="5"/>
  <c r="X88" i="5" s="1"/>
  <c r="V89" i="5"/>
  <c r="E89" i="5"/>
  <c r="X89" i="5" s="1"/>
  <c r="V90" i="5"/>
  <c r="E90" i="5"/>
  <c r="X90" i="5" s="1"/>
  <c r="V91" i="5"/>
  <c r="E91" i="5"/>
  <c r="X91" i="5" s="1"/>
  <c r="V92" i="5"/>
  <c r="V93" i="5"/>
  <c r="V94" i="5"/>
  <c r="E94" i="5"/>
  <c r="X94" i="5" s="1"/>
  <c r="V95" i="5"/>
  <c r="E95" i="5"/>
  <c r="X95" i="5" s="1"/>
  <c r="V96" i="5"/>
  <c r="E96" i="5"/>
  <c r="X96" i="5" s="1"/>
  <c r="V97" i="5"/>
  <c r="E97" i="5"/>
  <c r="X97" i="5" s="1"/>
  <c r="V98" i="5"/>
  <c r="E98" i="5"/>
  <c r="X98" i="5" s="1"/>
  <c r="V99" i="5"/>
  <c r="E99" i="5"/>
  <c r="X99" i="5" s="1"/>
  <c r="V100" i="5"/>
  <c r="E100" i="5"/>
  <c r="X100" i="5" s="1"/>
  <c r="V101" i="5"/>
  <c r="E101" i="5"/>
  <c r="X101" i="5" s="1"/>
  <c r="V102" i="5"/>
  <c r="E102" i="5"/>
  <c r="X102" i="5" s="1"/>
  <c r="V103" i="5"/>
  <c r="V104" i="5"/>
  <c r="E104" i="5"/>
  <c r="X104" i="5" s="1"/>
  <c r="V105" i="5"/>
  <c r="E105" i="5"/>
  <c r="X105" i="5" s="1"/>
  <c r="V106" i="5"/>
  <c r="E106" i="5"/>
  <c r="X106" i="5" s="1"/>
  <c r="V107" i="5"/>
  <c r="E107" i="5"/>
  <c r="X107" i="5" s="1"/>
  <c r="V108" i="5"/>
  <c r="V109" i="5"/>
  <c r="E109" i="5"/>
  <c r="X109" i="5" s="1"/>
  <c r="V110" i="5"/>
  <c r="E110" i="5"/>
  <c r="X110" i="5" s="1"/>
  <c r="V111" i="5"/>
  <c r="E111" i="5"/>
  <c r="X111" i="5" s="1"/>
  <c r="V112" i="5"/>
  <c r="E112" i="5"/>
  <c r="X112" i="5" s="1"/>
  <c r="V113" i="5"/>
  <c r="E113" i="5"/>
  <c r="X113" i="5" s="1"/>
  <c r="V114" i="5"/>
  <c r="E114" i="5"/>
  <c r="X114" i="5" s="1"/>
  <c r="V115" i="5"/>
  <c r="V116" i="5"/>
  <c r="E116" i="5"/>
  <c r="X116" i="5" s="1"/>
  <c r="V117" i="5"/>
  <c r="V118" i="5"/>
  <c r="V119" i="5"/>
  <c r="E119" i="5"/>
  <c r="X119" i="5" s="1"/>
  <c r="V120" i="5"/>
  <c r="E120" i="5"/>
  <c r="X120" i="5" s="1"/>
  <c r="V121" i="5"/>
  <c r="V122" i="5"/>
  <c r="V123" i="5"/>
  <c r="E123" i="5"/>
  <c r="X123" i="5" s="1"/>
  <c r="V124" i="5"/>
  <c r="E124" i="5"/>
  <c r="X124" i="5" s="1"/>
  <c r="V125" i="5"/>
  <c r="E125" i="5"/>
  <c r="X125" i="5" s="1"/>
  <c r="V126" i="5"/>
  <c r="E126" i="5"/>
  <c r="X126" i="5" s="1"/>
  <c r="V127" i="5"/>
  <c r="E127" i="5"/>
  <c r="X127" i="5" s="1"/>
  <c r="V128" i="5"/>
  <c r="E128" i="5"/>
  <c r="X128" i="5" s="1"/>
  <c r="V129" i="5"/>
  <c r="E129" i="5"/>
  <c r="X129" i="5" s="1"/>
  <c r="V130" i="5"/>
  <c r="E130" i="5"/>
  <c r="X130" i="5" s="1"/>
  <c r="V131" i="5"/>
  <c r="E131" i="5"/>
  <c r="X131" i="5" s="1"/>
  <c r="V132" i="5"/>
  <c r="E132" i="5"/>
  <c r="X132" i="5" s="1"/>
  <c r="V133" i="5"/>
  <c r="V134" i="5"/>
  <c r="E134" i="5"/>
  <c r="X134" i="5" s="1"/>
  <c r="V135" i="5"/>
  <c r="E135" i="5"/>
  <c r="X135" i="5" s="1"/>
  <c r="V136" i="5"/>
  <c r="E136" i="5"/>
  <c r="X136" i="5" s="1"/>
  <c r="V137" i="5"/>
  <c r="E137" i="5"/>
  <c r="X137" i="5" s="1"/>
  <c r="V138" i="5"/>
  <c r="E138" i="5"/>
  <c r="X138" i="5" s="1"/>
  <c r="V139" i="5"/>
  <c r="E139" i="5"/>
  <c r="X139" i="5" s="1"/>
  <c r="V140" i="5"/>
  <c r="E140" i="5"/>
  <c r="X140" i="5" s="1"/>
  <c r="V141" i="5"/>
  <c r="E141" i="5"/>
  <c r="X141" i="5" s="1"/>
  <c r="V142" i="5"/>
  <c r="E142" i="5"/>
  <c r="X142" i="5" s="1"/>
  <c r="V143" i="5"/>
  <c r="E143" i="5"/>
  <c r="X143" i="5" s="1"/>
  <c r="V144" i="5"/>
  <c r="E144" i="5"/>
  <c r="X144" i="5" s="1"/>
  <c r="V145" i="5"/>
  <c r="E145" i="5"/>
  <c r="X145" i="5" s="1"/>
  <c r="V146" i="5"/>
  <c r="E146" i="5"/>
  <c r="X146" i="5" s="1"/>
  <c r="V147" i="5"/>
  <c r="E147" i="5"/>
  <c r="X147" i="5" s="1"/>
  <c r="V148" i="5"/>
  <c r="E148" i="5"/>
  <c r="X148" i="5" s="1"/>
  <c r="V149" i="5"/>
  <c r="E149" i="5"/>
  <c r="X149" i="5" s="1"/>
  <c r="V150" i="5"/>
  <c r="E150" i="5"/>
  <c r="X150" i="5" s="1"/>
  <c r="V151" i="5"/>
  <c r="E151" i="5"/>
  <c r="X151" i="5" s="1"/>
  <c r="V152" i="5"/>
  <c r="V153" i="5"/>
  <c r="V154" i="5"/>
  <c r="E154" i="5"/>
  <c r="X154" i="5" s="1"/>
  <c r="V155" i="5"/>
  <c r="E155" i="5"/>
  <c r="X155" i="5" s="1"/>
  <c r="V156" i="5"/>
  <c r="E156" i="5"/>
  <c r="X156" i="5" s="1"/>
  <c r="V157" i="5"/>
  <c r="E157" i="5"/>
  <c r="X157" i="5" s="1"/>
  <c r="V158" i="5"/>
  <c r="E158" i="5"/>
  <c r="X158" i="5" s="1"/>
  <c r="V159" i="5"/>
  <c r="E159" i="5"/>
  <c r="X159" i="5" s="1"/>
  <c r="V160" i="5"/>
  <c r="E160" i="5"/>
  <c r="X160" i="5" s="1"/>
  <c r="V161" i="5"/>
  <c r="V162" i="5"/>
  <c r="E162" i="5"/>
  <c r="X162" i="5" s="1"/>
  <c r="V163" i="5"/>
  <c r="E163" i="5"/>
  <c r="X163" i="5" s="1"/>
  <c r="V164" i="5"/>
  <c r="E164" i="5"/>
  <c r="X164" i="5" s="1"/>
  <c r="V165" i="5"/>
  <c r="E165" i="5"/>
  <c r="X165" i="5" s="1"/>
  <c r="V166" i="5"/>
  <c r="E166" i="5"/>
  <c r="X166" i="5" s="1"/>
  <c r="V167" i="5"/>
  <c r="E167" i="5"/>
  <c r="X167" i="5" s="1"/>
  <c r="V168" i="5"/>
  <c r="E168" i="5"/>
  <c r="X168" i="5" s="1"/>
  <c r="V169" i="5"/>
  <c r="V170" i="5"/>
  <c r="V171" i="5"/>
  <c r="E171" i="5"/>
  <c r="X171" i="5" s="1"/>
  <c r="V172" i="5"/>
  <c r="E172" i="5"/>
  <c r="X172" i="5" s="1"/>
  <c r="V173" i="5"/>
  <c r="E173" i="5"/>
  <c r="X173" i="5" s="1"/>
  <c r="V174" i="5"/>
  <c r="E174" i="5"/>
  <c r="X174" i="5" s="1"/>
  <c r="V175" i="5"/>
  <c r="V176" i="5"/>
  <c r="E176" i="5"/>
  <c r="X176" i="5" s="1"/>
  <c r="V177" i="5"/>
  <c r="E177" i="5"/>
  <c r="X177" i="5" s="1"/>
  <c r="V178" i="5"/>
  <c r="E178" i="5"/>
  <c r="X178" i="5" s="1"/>
  <c r="V179" i="5"/>
  <c r="E179" i="5"/>
  <c r="X179" i="5" s="1"/>
  <c r="V180" i="5"/>
  <c r="E180" i="5"/>
  <c r="X180" i="5" s="1"/>
  <c r="V181" i="5"/>
  <c r="V182" i="5"/>
  <c r="V183" i="5"/>
  <c r="E183" i="5"/>
  <c r="X183" i="5" s="1"/>
  <c r="V184" i="5"/>
  <c r="E184" i="5"/>
  <c r="X184" i="5" s="1"/>
  <c r="V185" i="5"/>
  <c r="E185" i="5"/>
  <c r="X185" i="5" s="1"/>
  <c r="V186" i="5"/>
  <c r="E186" i="5"/>
  <c r="X186" i="5" s="1"/>
  <c r="V187" i="5"/>
  <c r="E187" i="5"/>
  <c r="X187" i="5" s="1"/>
  <c r="V188" i="5"/>
  <c r="E188" i="5"/>
  <c r="X188" i="5" s="1"/>
  <c r="V189" i="5"/>
  <c r="V190" i="5"/>
  <c r="V191" i="5"/>
  <c r="V192" i="5"/>
  <c r="E192" i="5"/>
  <c r="X192" i="5" s="1"/>
  <c r="V193" i="5"/>
  <c r="V194" i="5"/>
  <c r="V195" i="5"/>
  <c r="V196" i="5"/>
  <c r="E196" i="5"/>
  <c r="X196" i="5" s="1"/>
  <c r="V197" i="5"/>
  <c r="V198" i="5"/>
  <c r="V199" i="5"/>
  <c r="V200" i="5"/>
  <c r="E200" i="5"/>
  <c r="X200" i="5" s="1"/>
  <c r="V201" i="5"/>
  <c r="E201" i="5"/>
  <c r="X201" i="5" s="1"/>
  <c r="V202" i="5"/>
  <c r="E202" i="5"/>
  <c r="X202" i="5" s="1"/>
  <c r="V203" i="5"/>
  <c r="E203" i="5"/>
  <c r="X203" i="5" s="1"/>
  <c r="V204" i="5"/>
  <c r="E204" i="5"/>
  <c r="X204" i="5" s="1"/>
  <c r="V205" i="5"/>
  <c r="E205" i="5"/>
  <c r="X205" i="5" s="1"/>
  <c r="V206" i="5"/>
  <c r="E206" i="5"/>
  <c r="X206" i="5" s="1"/>
  <c r="V207" i="5"/>
  <c r="E207" i="5"/>
  <c r="X207" i="5" s="1"/>
  <c r="V208" i="5"/>
  <c r="E208" i="5"/>
  <c r="X208" i="5" s="1"/>
  <c r="V210" i="5"/>
  <c r="E210" i="5"/>
  <c r="X210" i="5" s="1"/>
  <c r="V211" i="5"/>
  <c r="E211" i="5"/>
  <c r="X211" i="5" s="1"/>
  <c r="V212" i="5"/>
  <c r="V213" i="5"/>
  <c r="V214" i="5"/>
  <c r="V215" i="5"/>
  <c r="E215" i="5"/>
  <c r="X215" i="5" s="1"/>
  <c r="V216" i="5"/>
  <c r="E216" i="5"/>
  <c r="X216" i="5" s="1"/>
  <c r="V217" i="5"/>
  <c r="E217" i="5"/>
  <c r="X217" i="5" s="1"/>
  <c r="V218" i="5"/>
  <c r="E218" i="5"/>
  <c r="X218" i="5" s="1"/>
  <c r="V219" i="5"/>
  <c r="E219" i="5"/>
  <c r="X219" i="5" s="1"/>
  <c r="V220" i="5"/>
  <c r="E220" i="5"/>
  <c r="X220" i="5" s="1"/>
  <c r="V221" i="5"/>
  <c r="E221" i="5"/>
  <c r="X221" i="5" s="1"/>
  <c r="V222" i="5"/>
  <c r="E222" i="5"/>
  <c r="X222" i="5" s="1"/>
  <c r="V223" i="5"/>
  <c r="E223" i="5"/>
  <c r="X223" i="5" s="1"/>
  <c r="V224" i="5"/>
  <c r="E224" i="5"/>
  <c r="X224" i="5" s="1"/>
  <c r="V225" i="5"/>
  <c r="E225" i="5"/>
  <c r="X225" i="5" s="1"/>
  <c r="V226" i="5"/>
  <c r="E226" i="5"/>
  <c r="X226" i="5" s="1"/>
  <c r="V227" i="5"/>
  <c r="E227" i="5"/>
  <c r="X227" i="5" s="1"/>
  <c r="V228" i="5"/>
  <c r="E228" i="5"/>
  <c r="X228" i="5" s="1"/>
  <c r="V229" i="5"/>
  <c r="E229" i="5"/>
  <c r="X229" i="5" s="1"/>
  <c r="V230" i="5"/>
  <c r="E230" i="5"/>
  <c r="X230" i="5" s="1"/>
  <c r="V231" i="5"/>
  <c r="E231" i="5"/>
  <c r="X231" i="5" s="1"/>
  <c r="V232" i="5"/>
  <c r="E232" i="5"/>
  <c r="X232" i="5" s="1"/>
  <c r="V233" i="5"/>
  <c r="E233" i="5"/>
  <c r="X233" i="5" s="1"/>
  <c r="V234" i="5"/>
  <c r="E234" i="5"/>
  <c r="X234" i="5" s="1"/>
  <c r="V235" i="5"/>
  <c r="E235" i="5"/>
  <c r="X235" i="5" s="1"/>
  <c r="V236" i="5"/>
  <c r="E236" i="5"/>
  <c r="X236" i="5" s="1"/>
  <c r="V237" i="5"/>
  <c r="E237" i="5"/>
  <c r="X237" i="5" s="1"/>
  <c r="V238" i="5"/>
  <c r="E238" i="5"/>
  <c r="X238" i="5" s="1"/>
  <c r="V239" i="5"/>
  <c r="E239" i="5"/>
  <c r="X239" i="5" s="1"/>
  <c r="V240" i="5"/>
  <c r="E240" i="5"/>
  <c r="X240" i="5" s="1"/>
  <c r="V241" i="5"/>
  <c r="E241" i="5"/>
  <c r="X241" i="5" s="1"/>
  <c r="V242" i="5"/>
  <c r="E242" i="5"/>
  <c r="X242" i="5" s="1"/>
  <c r="V243" i="5"/>
  <c r="E243" i="5"/>
  <c r="X243" i="5" s="1"/>
  <c r="V244" i="5"/>
  <c r="E244" i="5"/>
  <c r="X244" i="5" s="1"/>
  <c r="V245" i="5"/>
  <c r="E245" i="5"/>
  <c r="X245" i="5" s="1"/>
  <c r="V246" i="5"/>
  <c r="E246" i="5"/>
  <c r="X246" i="5" s="1"/>
  <c r="V247" i="5"/>
  <c r="E247" i="5"/>
  <c r="X247" i="5" s="1"/>
  <c r="V248" i="5"/>
  <c r="E248" i="5"/>
  <c r="X248" i="5" s="1"/>
  <c r="V249" i="5"/>
  <c r="E249" i="5"/>
  <c r="X249" i="5" s="1"/>
  <c r="V250" i="5"/>
  <c r="E250" i="5"/>
  <c r="X250" i="5" s="1"/>
  <c r="V251" i="5"/>
  <c r="E251" i="5"/>
  <c r="X251" i="5" s="1"/>
  <c r="V252" i="5"/>
  <c r="E252" i="5"/>
  <c r="X252" i="5" s="1"/>
  <c r="V253" i="5"/>
  <c r="E253" i="5"/>
  <c r="X253" i="5" s="1"/>
  <c r="V254" i="5"/>
  <c r="E254" i="5"/>
  <c r="X254" i="5" s="1"/>
  <c r="V255" i="5"/>
  <c r="E255" i="5"/>
  <c r="X255" i="5" s="1"/>
  <c r="V256" i="5"/>
  <c r="E256" i="5"/>
  <c r="X256" i="5" s="1"/>
  <c r="V257" i="5"/>
  <c r="V258" i="5"/>
  <c r="V259" i="5"/>
  <c r="E259" i="5"/>
  <c r="X259" i="5" s="1"/>
  <c r="V260" i="5"/>
  <c r="E260" i="5"/>
  <c r="X260" i="5" s="1"/>
  <c r="V261" i="5"/>
  <c r="V262" i="5"/>
  <c r="V263" i="5"/>
  <c r="E263" i="5"/>
  <c r="X263" i="5" s="1"/>
  <c r="V264" i="5"/>
  <c r="E264" i="5"/>
  <c r="X264" i="5" s="1"/>
  <c r="V265" i="5"/>
  <c r="V266" i="5"/>
  <c r="E266" i="5"/>
  <c r="X266" i="5" s="1"/>
  <c r="V267" i="5"/>
  <c r="E267" i="5"/>
  <c r="X267" i="5" s="1"/>
  <c r="V268" i="5"/>
  <c r="E268" i="5"/>
  <c r="X268" i="5" s="1"/>
  <c r="V269" i="5"/>
  <c r="E269" i="5"/>
  <c r="X269" i="5" s="1"/>
  <c r="V270" i="5"/>
  <c r="E270" i="5"/>
  <c r="X270" i="5" s="1"/>
  <c r="V271" i="5"/>
  <c r="E271" i="5"/>
  <c r="X271" i="5" s="1"/>
  <c r="V272" i="5"/>
  <c r="E272" i="5"/>
  <c r="X272" i="5" s="1"/>
  <c r="V273" i="5"/>
  <c r="E273" i="5"/>
  <c r="X273" i="5" s="1"/>
  <c r="V274" i="5"/>
  <c r="E274" i="5"/>
  <c r="X274" i="5" s="1"/>
  <c r="V275" i="5"/>
  <c r="V276" i="5"/>
  <c r="E276" i="5"/>
  <c r="X276" i="5" s="1"/>
  <c r="V277" i="5"/>
  <c r="E277" i="5"/>
  <c r="X277" i="5" s="1"/>
  <c r="V278" i="5"/>
  <c r="E278" i="5"/>
  <c r="X278" i="5" s="1"/>
  <c r="V279" i="5"/>
  <c r="E279" i="5"/>
  <c r="X279" i="5" s="1"/>
  <c r="V280" i="5"/>
  <c r="E280" i="5"/>
  <c r="X280" i="5" s="1"/>
  <c r="V281" i="5"/>
  <c r="V282" i="5"/>
  <c r="E282" i="5"/>
  <c r="X282" i="5" s="1"/>
  <c r="V283" i="5"/>
  <c r="E283" i="5"/>
  <c r="X283" i="5" s="1"/>
  <c r="V284" i="5"/>
  <c r="E284" i="5"/>
  <c r="X284" i="5" s="1"/>
  <c r="V285" i="5"/>
  <c r="E285" i="5"/>
  <c r="X285" i="5" s="1"/>
  <c r="V286" i="5"/>
  <c r="E286" i="5"/>
  <c r="X286" i="5" s="1"/>
  <c r="V287" i="5"/>
  <c r="E287" i="5"/>
  <c r="X287" i="5" s="1"/>
  <c r="V288" i="5"/>
  <c r="E288" i="5"/>
  <c r="X288" i="5" s="1"/>
  <c r="V289" i="5"/>
  <c r="V290" i="5"/>
  <c r="E290" i="5"/>
  <c r="X290" i="5" s="1"/>
  <c r="V291" i="5"/>
  <c r="E291" i="5"/>
  <c r="X291" i="5" s="1"/>
  <c r="V292" i="5"/>
  <c r="E292" i="5"/>
  <c r="X292" i="5" s="1"/>
  <c r="V293" i="5"/>
  <c r="E293" i="5"/>
  <c r="X293" i="5" s="1"/>
  <c r="V294" i="5"/>
  <c r="E294" i="5"/>
  <c r="X294" i="5" s="1"/>
  <c r="V295" i="5"/>
  <c r="E295" i="5"/>
  <c r="X295" i="5" s="1"/>
  <c r="V296" i="5"/>
  <c r="E296" i="5"/>
  <c r="X296" i="5" s="1"/>
  <c r="V297" i="5"/>
  <c r="V298" i="5"/>
  <c r="E298" i="5"/>
  <c r="X298" i="5" s="1"/>
  <c r="V299" i="5"/>
  <c r="E299" i="5"/>
  <c r="X299" i="5" s="1"/>
  <c r="V300" i="5"/>
  <c r="E300" i="5"/>
  <c r="X300" i="5" s="1"/>
  <c r="V301" i="5"/>
  <c r="V302" i="5"/>
  <c r="V303" i="5"/>
  <c r="E303" i="5"/>
  <c r="X303" i="5" s="1"/>
  <c r="V304" i="5"/>
  <c r="E304" i="5"/>
  <c r="X304" i="5" s="1"/>
  <c r="V305" i="5"/>
  <c r="E305" i="5"/>
  <c r="X305" i="5" s="1"/>
  <c r="V306" i="5"/>
  <c r="E306" i="5"/>
  <c r="X306" i="5" s="1"/>
  <c r="V307" i="5"/>
  <c r="E307" i="5"/>
  <c r="X307" i="5" s="1"/>
  <c r="V308" i="5"/>
  <c r="E308" i="5"/>
  <c r="X308" i="5" s="1"/>
  <c r="V309" i="5"/>
  <c r="E309" i="5"/>
  <c r="X309" i="5" s="1"/>
  <c r="V310" i="5"/>
  <c r="E310" i="5"/>
  <c r="X310" i="5" s="1"/>
  <c r="V311" i="5"/>
  <c r="E311" i="5"/>
  <c r="X311" i="5" s="1"/>
  <c r="V312" i="5"/>
  <c r="E312" i="5"/>
  <c r="X312" i="5" s="1"/>
  <c r="V313" i="5"/>
  <c r="E313" i="5"/>
  <c r="X313" i="5" s="1"/>
  <c r="V314" i="5"/>
  <c r="V315" i="5"/>
  <c r="V316" i="5"/>
  <c r="E316" i="5"/>
  <c r="X316" i="5" s="1"/>
  <c r="V317" i="5"/>
  <c r="E317" i="5"/>
  <c r="X317" i="5" s="1"/>
  <c r="V318" i="5"/>
  <c r="E318" i="5"/>
  <c r="X318" i="5" s="1"/>
  <c r="V319" i="5"/>
  <c r="E319" i="5"/>
  <c r="X319" i="5" s="1"/>
  <c r="V320" i="5"/>
  <c r="E320" i="5"/>
  <c r="X320" i="5" s="1"/>
  <c r="V321" i="5"/>
  <c r="V322" i="5"/>
  <c r="E322" i="5"/>
  <c r="X322" i="5" s="1"/>
  <c r="V323" i="5"/>
  <c r="E323" i="5"/>
  <c r="X323" i="5" s="1"/>
  <c r="V324" i="5"/>
  <c r="E324" i="5"/>
  <c r="X324" i="5" s="1"/>
  <c r="V325" i="5"/>
  <c r="E325" i="5"/>
  <c r="X325" i="5" s="1"/>
  <c r="V326" i="5"/>
  <c r="E326" i="5"/>
  <c r="X326" i="5" s="1"/>
  <c r="V327" i="5"/>
  <c r="E327" i="5"/>
  <c r="X327" i="5" s="1"/>
  <c r="V328" i="5"/>
  <c r="E328" i="5"/>
  <c r="X328" i="5" s="1"/>
  <c r="V329" i="5"/>
  <c r="E329" i="5"/>
  <c r="X329" i="5" s="1"/>
  <c r="V330" i="5"/>
  <c r="E330" i="5"/>
  <c r="X330" i="5" s="1"/>
  <c r="V331" i="5"/>
  <c r="V332" i="5"/>
  <c r="V333" i="5"/>
  <c r="E333" i="5"/>
  <c r="X333" i="5" s="1"/>
  <c r="V334" i="5"/>
  <c r="E334" i="5"/>
  <c r="X334" i="5" s="1"/>
  <c r="V335" i="5"/>
  <c r="E335" i="5"/>
  <c r="X335" i="5" s="1"/>
  <c r="V336" i="5"/>
  <c r="E336" i="5"/>
  <c r="X336" i="5" s="1"/>
  <c r="V337" i="5"/>
  <c r="E337" i="5"/>
  <c r="X337" i="5" s="1"/>
  <c r="V338" i="5"/>
  <c r="E338" i="5"/>
  <c r="X338" i="5" s="1"/>
  <c r="V339" i="5"/>
  <c r="E339" i="5"/>
  <c r="X339" i="5" s="1"/>
  <c r="V340" i="5"/>
  <c r="E340" i="5"/>
  <c r="X340" i="5" s="1"/>
  <c r="V341" i="5"/>
  <c r="E341" i="5"/>
  <c r="X341" i="5" s="1"/>
  <c r="V342" i="5"/>
  <c r="E342" i="5"/>
  <c r="X342" i="5" s="1"/>
  <c r="V343" i="5"/>
  <c r="E343" i="5"/>
  <c r="V344" i="5"/>
  <c r="E344" i="5"/>
  <c r="X344" i="5" s="1"/>
  <c r="V345" i="5"/>
  <c r="E345" i="5"/>
  <c r="X345" i="5" s="1"/>
  <c r="V346" i="5"/>
  <c r="E346" i="5"/>
  <c r="X346" i="5" s="1"/>
  <c r="V347" i="5"/>
  <c r="E347" i="5"/>
  <c r="X347" i="5" s="1"/>
  <c r="V348" i="5"/>
  <c r="E348" i="5"/>
  <c r="X348" i="5" s="1"/>
  <c r="V349" i="5"/>
  <c r="E349" i="5"/>
  <c r="X349" i="5" s="1"/>
  <c r="V350" i="5"/>
  <c r="E350" i="5"/>
  <c r="X350" i="5" s="1"/>
  <c r="V351" i="5"/>
  <c r="V352" i="5"/>
  <c r="V353" i="5"/>
  <c r="E353" i="5"/>
  <c r="X353" i="5" s="1"/>
  <c r="V354" i="5"/>
  <c r="E354" i="5"/>
  <c r="X354" i="5" s="1"/>
  <c r="V355" i="5"/>
  <c r="E355" i="5"/>
  <c r="X355" i="5" s="1"/>
  <c r="V356" i="5"/>
  <c r="E356" i="5"/>
  <c r="X356" i="5" s="1"/>
  <c r="V357" i="5"/>
  <c r="E357" i="5"/>
  <c r="X357" i="5" s="1"/>
  <c r="V358" i="5"/>
  <c r="E358" i="5"/>
  <c r="X358" i="5" s="1"/>
  <c r="V359" i="5"/>
  <c r="E359" i="5"/>
  <c r="X359" i="5" s="1"/>
  <c r="V360" i="5"/>
  <c r="E360" i="5"/>
  <c r="X360" i="5" s="1"/>
  <c r="V361" i="5"/>
  <c r="E361" i="5"/>
  <c r="X361" i="5" s="1"/>
  <c r="V362" i="5"/>
  <c r="E362" i="5"/>
  <c r="X362" i="5" s="1"/>
  <c r="V363" i="5"/>
  <c r="E363" i="5"/>
  <c r="X363" i="5" s="1"/>
  <c r="V364" i="5"/>
  <c r="E364" i="5"/>
  <c r="X364" i="5" s="1"/>
  <c r="V365" i="5"/>
  <c r="E365" i="5"/>
  <c r="X365" i="5" s="1"/>
  <c r="V366" i="5"/>
  <c r="E366" i="5"/>
  <c r="X366" i="5" s="1"/>
  <c r="V367" i="5"/>
  <c r="E367" i="5"/>
  <c r="X367" i="5" s="1"/>
  <c r="V368" i="5"/>
  <c r="E368" i="5"/>
  <c r="X368" i="5" s="1"/>
  <c r="V369" i="5"/>
  <c r="E369" i="5"/>
  <c r="X369" i="5" s="1"/>
  <c r="V370" i="5"/>
  <c r="E370" i="5"/>
  <c r="X370" i="5" s="1"/>
  <c r="V371" i="5"/>
  <c r="V372" i="5"/>
  <c r="E372" i="5"/>
  <c r="X372" i="5" s="1"/>
  <c r="V373" i="5"/>
  <c r="E373" i="5"/>
  <c r="X373" i="5" s="1"/>
  <c r="V374" i="5"/>
  <c r="E374" i="5"/>
  <c r="X374" i="5" s="1"/>
  <c r="V375" i="5"/>
  <c r="E375" i="5"/>
  <c r="X375" i="5" s="1"/>
  <c r="V376" i="5"/>
  <c r="E376" i="5"/>
  <c r="X376" i="5" s="1"/>
  <c r="V377" i="5"/>
  <c r="V378" i="5"/>
  <c r="E378" i="5"/>
  <c r="X378" i="5" s="1"/>
  <c r="V379" i="5"/>
  <c r="V380" i="5"/>
  <c r="E380" i="5"/>
  <c r="X380" i="5" s="1"/>
  <c r="V381" i="5"/>
  <c r="E381" i="5"/>
  <c r="X381" i="5" s="1"/>
  <c r="V382" i="5"/>
  <c r="E382" i="5"/>
  <c r="X382" i="5" s="1"/>
  <c r="V383" i="5"/>
  <c r="V384" i="5"/>
  <c r="V385" i="5"/>
  <c r="E385" i="5"/>
  <c r="X385" i="5" s="1"/>
  <c r="V386" i="5"/>
  <c r="E386" i="5"/>
  <c r="X386" i="5" s="1"/>
  <c r="V387" i="5"/>
  <c r="E387" i="5"/>
  <c r="X387" i="5" s="1"/>
  <c r="V388" i="5"/>
  <c r="V389" i="5"/>
  <c r="V390" i="5"/>
  <c r="E390" i="5"/>
  <c r="X390" i="5" s="1"/>
  <c r="V391" i="5"/>
  <c r="E391" i="5"/>
  <c r="X391" i="5" s="1"/>
  <c r="V392" i="5"/>
  <c r="V393" i="5"/>
  <c r="V394" i="5"/>
  <c r="E394" i="5"/>
  <c r="X394" i="5" s="1"/>
  <c r="V395" i="5"/>
  <c r="E395" i="5"/>
  <c r="X395" i="5" s="1"/>
  <c r="V396" i="5"/>
  <c r="E396" i="5"/>
  <c r="X396" i="5" s="1"/>
  <c r="V397" i="5"/>
  <c r="E397" i="5"/>
  <c r="X397" i="5" s="1"/>
  <c r="V398" i="5"/>
  <c r="E398" i="5"/>
  <c r="X398" i="5" s="1"/>
  <c r="V399" i="5"/>
  <c r="V400" i="5"/>
  <c r="E400" i="5"/>
  <c r="X400" i="5" s="1"/>
  <c r="V401" i="5"/>
  <c r="E401" i="5"/>
  <c r="X401" i="5" s="1"/>
  <c r="V402" i="5"/>
  <c r="E402" i="5"/>
  <c r="X402" i="5" s="1"/>
  <c r="V403" i="5"/>
  <c r="E403" i="5"/>
  <c r="X403" i="5" s="1"/>
  <c r="V404" i="5"/>
  <c r="E404" i="5"/>
  <c r="X404" i="5" s="1"/>
  <c r="V405" i="5"/>
  <c r="E405" i="5"/>
  <c r="X405" i="5" s="1"/>
  <c r="V406" i="5"/>
  <c r="E406" i="5"/>
  <c r="X406" i="5" s="1"/>
  <c r="V407" i="5"/>
  <c r="V408" i="5"/>
  <c r="E408" i="5"/>
  <c r="X408" i="5" s="1"/>
  <c r="V409" i="5"/>
  <c r="E409" i="5"/>
  <c r="X409" i="5" s="1"/>
  <c r="V410" i="5"/>
  <c r="E410" i="5"/>
  <c r="X410" i="5" s="1"/>
  <c r="V411" i="5"/>
  <c r="E411" i="5"/>
  <c r="X411" i="5" s="1"/>
  <c r="V412" i="5"/>
  <c r="E412" i="5"/>
  <c r="X412" i="5" s="1"/>
  <c r="V413" i="5"/>
  <c r="E413" i="5"/>
  <c r="X413" i="5" s="1"/>
  <c r="V414" i="5"/>
  <c r="V415" i="5"/>
  <c r="V416" i="5"/>
  <c r="V417" i="5"/>
  <c r="E417" i="5"/>
  <c r="X417" i="5" s="1"/>
  <c r="V418" i="5"/>
  <c r="E418" i="5"/>
  <c r="X418" i="5" s="1"/>
  <c r="V419" i="5"/>
  <c r="E419" i="5"/>
  <c r="X419" i="5" s="1"/>
  <c r="V420" i="5"/>
  <c r="E420" i="5"/>
  <c r="X420" i="5" s="1"/>
  <c r="V421" i="5"/>
  <c r="V422" i="5"/>
  <c r="V423" i="5"/>
  <c r="V424" i="5"/>
  <c r="E424" i="5"/>
  <c r="X424" i="5" s="1"/>
  <c r="V425" i="5"/>
  <c r="E425" i="5"/>
  <c r="X425" i="5" s="1"/>
  <c r="V426" i="5"/>
  <c r="E426" i="5"/>
  <c r="X426" i="5" s="1"/>
  <c r="V427" i="5"/>
  <c r="E427" i="5"/>
  <c r="X427" i="5" s="1"/>
  <c r="V428" i="5"/>
  <c r="E428" i="5"/>
  <c r="X428" i="5" s="1"/>
  <c r="V429" i="5"/>
  <c r="E429" i="5"/>
  <c r="X429" i="5" s="1"/>
  <c r="V430" i="5"/>
  <c r="E430" i="5"/>
  <c r="X430" i="5" s="1"/>
  <c r="V431" i="5"/>
  <c r="E431" i="5"/>
  <c r="X431" i="5" s="1"/>
  <c r="V432" i="5"/>
  <c r="E432" i="5"/>
  <c r="X432" i="5" s="1"/>
  <c r="V433" i="5"/>
  <c r="E433" i="5"/>
  <c r="X433" i="5" s="1"/>
  <c r="V434" i="5"/>
  <c r="E434" i="5"/>
  <c r="X434" i="5" s="1"/>
  <c r="V435" i="5"/>
  <c r="E435" i="5"/>
  <c r="X435" i="5" s="1"/>
  <c r="V436" i="5"/>
  <c r="E436" i="5"/>
  <c r="X436" i="5" s="1"/>
  <c r="V437" i="5"/>
  <c r="E437" i="5"/>
  <c r="X437" i="5" s="1"/>
  <c r="V438" i="5"/>
  <c r="E438" i="5"/>
  <c r="X438" i="5" s="1"/>
  <c r="V439" i="5"/>
  <c r="E439" i="5"/>
  <c r="X439" i="5" s="1"/>
  <c r="V440" i="5"/>
  <c r="E440" i="5"/>
  <c r="X440" i="5" s="1"/>
  <c r="V441" i="5"/>
  <c r="E441" i="5"/>
  <c r="X441" i="5" s="1"/>
  <c r="V442" i="5"/>
  <c r="E442" i="5"/>
  <c r="X442" i="5" s="1"/>
  <c r="V443" i="5"/>
  <c r="E443" i="5"/>
  <c r="X443" i="5" s="1"/>
  <c r="V444" i="5"/>
  <c r="E444" i="5"/>
  <c r="X444" i="5" s="1"/>
  <c r="V445" i="5"/>
  <c r="E445" i="5"/>
  <c r="X445" i="5" s="1"/>
  <c r="V446" i="5"/>
  <c r="E446" i="5"/>
  <c r="X446" i="5" s="1"/>
  <c r="V447" i="5"/>
  <c r="E447" i="5"/>
  <c r="X447" i="5" s="1"/>
  <c r="V448" i="5"/>
  <c r="E448" i="5"/>
  <c r="X448" i="5" s="1"/>
  <c r="V449" i="5"/>
  <c r="E449" i="5"/>
  <c r="X449" i="5" s="1"/>
  <c r="V450" i="5"/>
  <c r="E450" i="5"/>
  <c r="X450" i="5" s="1"/>
  <c r="V451" i="5"/>
  <c r="E451" i="5"/>
  <c r="X451" i="5" s="1"/>
  <c r="V452" i="5"/>
  <c r="E452" i="5"/>
  <c r="X452" i="5" s="1"/>
  <c r="V453" i="5"/>
  <c r="E453" i="5"/>
  <c r="X453" i="5" s="1"/>
  <c r="V454" i="5"/>
  <c r="E454" i="5"/>
  <c r="X454" i="5" s="1"/>
  <c r="V455" i="5"/>
  <c r="E455" i="5"/>
  <c r="X455" i="5" s="1"/>
  <c r="V456" i="5"/>
  <c r="E456" i="5"/>
  <c r="X456" i="5" s="1"/>
  <c r="V457" i="5"/>
  <c r="E457" i="5"/>
  <c r="X457" i="5" s="1"/>
  <c r="V458" i="5"/>
  <c r="E458" i="5"/>
  <c r="X458" i="5" s="1"/>
  <c r="V459" i="5"/>
  <c r="V460" i="5"/>
  <c r="E460" i="5"/>
  <c r="X460" i="5" s="1"/>
  <c r="V461" i="5"/>
  <c r="V462" i="5"/>
  <c r="E462" i="5"/>
  <c r="X462" i="5" s="1"/>
  <c r="V463" i="5"/>
  <c r="V464" i="5"/>
  <c r="E464" i="5"/>
  <c r="X464" i="5" s="1"/>
  <c r="V465" i="5"/>
  <c r="E465" i="5"/>
  <c r="X465" i="5" s="1"/>
  <c r="V466" i="5"/>
  <c r="E466" i="5"/>
  <c r="X466" i="5" s="1"/>
  <c r="V467" i="5"/>
  <c r="E467" i="5"/>
  <c r="X467" i="5" s="1"/>
  <c r="V468" i="5"/>
  <c r="E468" i="5"/>
  <c r="X468" i="5" s="1"/>
  <c r="V469" i="5"/>
  <c r="E469" i="5"/>
  <c r="X469" i="5" s="1"/>
  <c r="V470" i="5"/>
  <c r="V471" i="5"/>
  <c r="V472" i="5"/>
  <c r="V473" i="5"/>
  <c r="E473" i="5"/>
  <c r="X473" i="5" s="1"/>
  <c r="V474" i="5"/>
  <c r="E474" i="5"/>
  <c r="X474" i="5" s="1"/>
  <c r="V475" i="5"/>
  <c r="E475" i="5"/>
  <c r="X475" i="5" s="1"/>
  <c r="V476" i="5"/>
  <c r="V477" i="5"/>
  <c r="E477" i="5"/>
  <c r="X477" i="5" s="1"/>
  <c r="V478" i="5"/>
  <c r="V479" i="5"/>
  <c r="V480" i="5"/>
  <c r="V481" i="5"/>
  <c r="E481" i="5"/>
  <c r="X481" i="5" s="1"/>
  <c r="V482" i="5"/>
  <c r="E482" i="5"/>
  <c r="X482" i="5" s="1"/>
  <c r="V483" i="5"/>
  <c r="E483" i="5"/>
  <c r="X483" i="5" s="1"/>
  <c r="V484" i="5"/>
  <c r="E484" i="5"/>
  <c r="X484" i="5" s="1"/>
  <c r="V485" i="5"/>
  <c r="V486" i="5"/>
  <c r="E486" i="5"/>
  <c r="X486" i="5" s="1"/>
  <c r="V487" i="5"/>
  <c r="E487" i="5"/>
  <c r="X487" i="5" s="1"/>
  <c r="V488" i="5"/>
  <c r="E488" i="5"/>
  <c r="X488" i="5" s="1"/>
  <c r="V489" i="5"/>
  <c r="E489" i="5"/>
  <c r="X489" i="5" s="1"/>
  <c r="V490" i="5"/>
  <c r="E490" i="5"/>
  <c r="X490" i="5" s="1"/>
  <c r="V491" i="5"/>
  <c r="E491" i="5"/>
  <c r="X491" i="5" s="1"/>
  <c r="V492" i="5"/>
  <c r="E492" i="5"/>
  <c r="X492" i="5" s="1"/>
  <c r="V493" i="5"/>
  <c r="E493" i="5"/>
  <c r="X493" i="5" s="1"/>
  <c r="V494" i="5"/>
  <c r="V495" i="5"/>
  <c r="E495" i="5"/>
  <c r="X495" i="5" s="1"/>
  <c r="V496" i="5"/>
  <c r="E496" i="5"/>
  <c r="X496" i="5" s="1"/>
  <c r="V497" i="5"/>
  <c r="E497" i="5"/>
  <c r="X497" i="5" s="1"/>
  <c r="V498" i="5"/>
  <c r="E498" i="5"/>
  <c r="X498" i="5" s="1"/>
  <c r="V499" i="5"/>
  <c r="V500" i="5"/>
  <c r="V501" i="5"/>
  <c r="E501" i="5"/>
  <c r="X501" i="5" s="1"/>
  <c r="V502" i="5"/>
  <c r="E502" i="5"/>
  <c r="X502" i="5" s="1"/>
  <c r="V503" i="5"/>
  <c r="V504" i="5"/>
  <c r="V505" i="5"/>
  <c r="E505" i="5"/>
  <c r="X505" i="5" s="1"/>
  <c r="V506" i="5"/>
  <c r="E506" i="5"/>
  <c r="X506" i="5" s="1"/>
  <c r="V507" i="5"/>
  <c r="E507" i="5"/>
  <c r="X507" i="5" s="1"/>
  <c r="V508" i="5"/>
  <c r="E508" i="5"/>
  <c r="X508" i="5" s="1"/>
  <c r="V509" i="5"/>
  <c r="E509" i="5"/>
  <c r="X509" i="5" s="1"/>
  <c r="V510" i="5"/>
  <c r="E510" i="5"/>
  <c r="X510" i="5" s="1"/>
  <c r="V511" i="5"/>
  <c r="E511" i="5"/>
  <c r="X511" i="5" s="1"/>
  <c r="V512" i="5"/>
  <c r="E512" i="5"/>
  <c r="X512" i="5" s="1"/>
  <c r="V513" i="5"/>
  <c r="E513" i="5"/>
  <c r="X513" i="5" s="1"/>
  <c r="V514" i="5"/>
  <c r="E514" i="5"/>
  <c r="X514" i="5" s="1"/>
  <c r="V515" i="5"/>
  <c r="V516" i="5"/>
  <c r="V517" i="5"/>
  <c r="E517" i="5"/>
  <c r="X517" i="5" s="1"/>
  <c r="V518" i="5"/>
  <c r="E518" i="5"/>
  <c r="X518" i="5" s="1"/>
  <c r="V519" i="5"/>
  <c r="E519" i="5"/>
  <c r="X519" i="5" s="1"/>
  <c r="V520" i="5"/>
  <c r="V521" i="5"/>
  <c r="E521" i="5"/>
  <c r="X521" i="5" s="1"/>
  <c r="V522" i="5"/>
  <c r="E522" i="5"/>
  <c r="X522" i="5" s="1"/>
  <c r="V523" i="5"/>
  <c r="V524" i="5"/>
  <c r="E524" i="5"/>
  <c r="X524" i="5" s="1"/>
  <c r="V525" i="5"/>
  <c r="E525" i="5"/>
  <c r="X525" i="5" s="1"/>
  <c r="V526" i="5"/>
  <c r="E526" i="5"/>
  <c r="X526" i="5" s="1"/>
  <c r="V527" i="5"/>
  <c r="E527" i="5"/>
  <c r="X527" i="5" s="1"/>
  <c r="V528" i="5"/>
  <c r="E528" i="5"/>
  <c r="X528" i="5" s="1"/>
  <c r="V529" i="5"/>
  <c r="E529" i="5"/>
  <c r="X529" i="5" s="1"/>
  <c r="V530" i="5"/>
  <c r="E530" i="5"/>
  <c r="X530" i="5" s="1"/>
  <c r="V531" i="5"/>
  <c r="E531" i="5"/>
  <c r="X531" i="5" s="1"/>
  <c r="V532" i="5"/>
  <c r="E532" i="5"/>
  <c r="X532" i="5" s="1"/>
  <c r="V533" i="5"/>
  <c r="E533" i="5"/>
  <c r="X533" i="5" s="1"/>
  <c r="V534" i="5"/>
  <c r="E534" i="5"/>
  <c r="X534" i="5" s="1"/>
  <c r="V535" i="5"/>
  <c r="E535" i="5"/>
  <c r="X535" i="5" s="1"/>
  <c r="V536" i="5"/>
  <c r="E536" i="5"/>
  <c r="X536" i="5" s="1"/>
  <c r="V537" i="5"/>
  <c r="E537" i="5"/>
  <c r="X537" i="5" s="1"/>
  <c r="V538" i="5"/>
  <c r="E538" i="5"/>
  <c r="X538" i="5" s="1"/>
  <c r="V539" i="5"/>
  <c r="E539" i="5"/>
  <c r="X539" i="5" s="1"/>
  <c r="V540" i="5"/>
  <c r="E540" i="5"/>
  <c r="X540" i="5" s="1"/>
  <c r="V541" i="5"/>
  <c r="E541" i="5"/>
  <c r="X541" i="5" s="1"/>
  <c r="V542" i="5"/>
  <c r="E542" i="5"/>
  <c r="X542" i="5" s="1"/>
  <c r="V543" i="5"/>
  <c r="E543" i="5"/>
  <c r="X543" i="5" s="1"/>
  <c r="V544" i="5"/>
  <c r="E544" i="5"/>
  <c r="X544" i="5" s="1"/>
  <c r="V545" i="5"/>
  <c r="E545" i="5"/>
  <c r="X545" i="5" s="1"/>
  <c r="V546" i="5"/>
  <c r="E546" i="5"/>
  <c r="X546" i="5" s="1"/>
  <c r="V547" i="5"/>
  <c r="V548" i="5"/>
  <c r="V549" i="5"/>
  <c r="E549" i="5"/>
  <c r="X549" i="5" s="1"/>
  <c r="V550" i="5"/>
  <c r="V551" i="5"/>
  <c r="V552" i="5"/>
  <c r="V553" i="5"/>
  <c r="E553" i="5"/>
  <c r="X553" i="5" s="1"/>
  <c r="V554" i="5"/>
  <c r="E554" i="5"/>
  <c r="X554" i="5" s="1"/>
  <c r="V555" i="5"/>
  <c r="E555" i="5"/>
  <c r="X555" i="5" s="1"/>
  <c r="V556" i="5"/>
  <c r="V557" i="5"/>
  <c r="E557" i="5"/>
  <c r="X557" i="5" s="1"/>
  <c r="V558" i="5"/>
  <c r="V559" i="5"/>
  <c r="V560" i="5"/>
  <c r="V561" i="5"/>
  <c r="E561" i="5"/>
  <c r="X561" i="5" s="1"/>
  <c r="V562" i="5"/>
  <c r="V563" i="5"/>
  <c r="V564" i="5"/>
  <c r="V565" i="5"/>
  <c r="E565" i="5"/>
  <c r="X565" i="5" s="1"/>
  <c r="V566" i="5"/>
  <c r="V567" i="5"/>
  <c r="E567" i="5"/>
  <c r="X567" i="5" s="1"/>
  <c r="V568" i="5"/>
  <c r="V569" i="5"/>
  <c r="V570" i="5"/>
  <c r="E570" i="5"/>
  <c r="X570" i="5" s="1"/>
  <c r="V571" i="5"/>
  <c r="V572" i="5"/>
  <c r="E572" i="5"/>
  <c r="X572" i="5" s="1"/>
  <c r="V573" i="5"/>
  <c r="V574" i="5"/>
  <c r="V575" i="5"/>
  <c r="E575" i="5"/>
  <c r="X575" i="5" s="1"/>
  <c r="V576" i="5"/>
  <c r="V577" i="5"/>
  <c r="E577" i="5"/>
  <c r="X577" i="5" s="1"/>
  <c r="V578" i="5"/>
  <c r="E578" i="5"/>
  <c r="X578" i="5" s="1"/>
  <c r="V579" i="5"/>
  <c r="E579" i="5"/>
  <c r="X579" i="5" s="1"/>
  <c r="V580" i="5"/>
  <c r="E580" i="5"/>
  <c r="X580" i="5" s="1"/>
  <c r="V581" i="5"/>
  <c r="E581" i="5"/>
  <c r="X581" i="5" s="1"/>
  <c r="V582" i="5"/>
  <c r="V583" i="5"/>
  <c r="E583" i="5"/>
  <c r="X583" i="5" s="1"/>
  <c r="V584" i="5"/>
  <c r="V585" i="5"/>
  <c r="E585" i="5"/>
  <c r="X585" i="5" s="1"/>
  <c r="V586" i="5"/>
  <c r="V587" i="5"/>
  <c r="V588" i="5"/>
  <c r="E588" i="5"/>
  <c r="X588" i="5" s="1"/>
  <c r="V589" i="5"/>
  <c r="V590" i="5"/>
  <c r="V591" i="5"/>
  <c r="E591" i="5"/>
  <c r="X591" i="5" s="1"/>
  <c r="V592" i="5"/>
  <c r="V593" i="5"/>
  <c r="V594" i="5"/>
  <c r="V595" i="5"/>
  <c r="E595" i="5"/>
  <c r="X595" i="5" s="1"/>
  <c r="V596" i="5"/>
  <c r="E596" i="5"/>
  <c r="X596" i="5" s="1"/>
  <c r="V597" i="5"/>
  <c r="E597" i="5"/>
  <c r="X597" i="5" s="1"/>
  <c r="V598" i="5"/>
  <c r="V599" i="5"/>
  <c r="E599" i="5"/>
  <c r="X599" i="5" s="1"/>
  <c r="V600" i="5"/>
  <c r="V601" i="5"/>
  <c r="E601" i="5"/>
  <c r="X601" i="5" s="1"/>
  <c r="V602" i="5"/>
  <c r="E602" i="5"/>
  <c r="X602" i="5" s="1"/>
  <c r="V603" i="5"/>
  <c r="E603" i="5"/>
  <c r="X603" i="5" s="1"/>
  <c r="V604" i="5"/>
  <c r="V605" i="5"/>
  <c r="E605" i="5"/>
  <c r="X605" i="5" s="1"/>
  <c r="V606" i="5"/>
  <c r="V607" i="5"/>
  <c r="E607" i="5"/>
  <c r="X607" i="5" s="1"/>
  <c r="V608" i="5"/>
  <c r="E608" i="5"/>
  <c r="X608" i="5" s="1"/>
  <c r="V609" i="5"/>
  <c r="E609" i="5"/>
  <c r="X609" i="5" s="1"/>
  <c r="V610" i="5"/>
  <c r="V611" i="5"/>
  <c r="E611" i="5"/>
  <c r="X611" i="5" s="1"/>
  <c r="V612" i="5"/>
  <c r="V613" i="5"/>
  <c r="E613" i="5"/>
  <c r="X613" i="5" s="1"/>
  <c r="V614" i="5"/>
  <c r="V615" i="5"/>
  <c r="E615" i="5"/>
  <c r="X615" i="5" s="1"/>
  <c r="V616" i="5"/>
  <c r="V617" i="5"/>
  <c r="V618" i="5"/>
  <c r="V619" i="5"/>
  <c r="E619" i="5"/>
  <c r="X619" i="5" s="1"/>
  <c r="V620" i="5"/>
  <c r="V621" i="5"/>
  <c r="E621" i="5"/>
  <c r="X621" i="5" s="1"/>
  <c r="V622" i="5"/>
  <c r="V623" i="5"/>
  <c r="E623" i="5"/>
  <c r="X623" i="5" s="1"/>
  <c r="V624" i="5"/>
  <c r="V625" i="5"/>
  <c r="E625" i="5"/>
  <c r="X625" i="5" s="1"/>
  <c r="V626" i="5"/>
  <c r="V627" i="5"/>
  <c r="E627" i="5"/>
  <c r="X627" i="5" s="1"/>
  <c r="V628" i="5"/>
  <c r="V629" i="5"/>
  <c r="V630" i="5"/>
  <c r="V631" i="5"/>
  <c r="E631" i="5"/>
  <c r="X631" i="5" s="1"/>
  <c r="V632" i="5"/>
  <c r="V633" i="5"/>
  <c r="E633" i="5"/>
  <c r="X633" i="5" s="1"/>
  <c r="V634" i="5"/>
  <c r="E634" i="5"/>
  <c r="X634" i="5" s="1"/>
  <c r="V635" i="5"/>
  <c r="E635" i="5"/>
  <c r="X635" i="5" s="1"/>
  <c r="V636" i="5"/>
  <c r="V637" i="5"/>
  <c r="E637" i="5"/>
  <c r="X637" i="5" s="1"/>
  <c r="V638" i="5"/>
  <c r="V639" i="5"/>
  <c r="E639" i="5"/>
  <c r="X639" i="5" s="1"/>
  <c r="V640" i="5"/>
  <c r="E640" i="5"/>
  <c r="X640" i="5" s="1"/>
  <c r="V641" i="5"/>
  <c r="E641" i="5"/>
  <c r="X641" i="5" s="1"/>
  <c r="V642" i="5"/>
  <c r="V643" i="5"/>
  <c r="E643" i="5"/>
  <c r="X643" i="5" s="1"/>
  <c r="V644" i="5"/>
  <c r="V645" i="5"/>
  <c r="E645" i="5"/>
  <c r="X645" i="5" s="1"/>
  <c r="V646" i="5"/>
  <c r="V647" i="5"/>
  <c r="E647" i="5"/>
  <c r="X647" i="5" s="1"/>
  <c r="V648" i="5"/>
  <c r="E648" i="5"/>
  <c r="X648" i="5" s="1"/>
  <c r="V649" i="5"/>
  <c r="V650" i="5"/>
  <c r="E650" i="5"/>
  <c r="X650" i="5" s="1"/>
  <c r="V651" i="5"/>
  <c r="E651" i="5"/>
  <c r="X651" i="5" s="1"/>
  <c r="V652" i="5"/>
  <c r="V653" i="5"/>
  <c r="E653" i="5"/>
  <c r="X653" i="5" s="1"/>
  <c r="V654" i="5"/>
  <c r="V655" i="5"/>
  <c r="E655" i="5"/>
  <c r="X655" i="5" s="1"/>
  <c r="V656" i="5"/>
  <c r="V657" i="5"/>
  <c r="E657" i="5"/>
  <c r="X657" i="5" s="1"/>
  <c r="V658" i="5"/>
  <c r="V659" i="5"/>
  <c r="E659" i="5"/>
  <c r="X659" i="5" s="1"/>
  <c r="V660" i="5"/>
  <c r="V661" i="5"/>
  <c r="V662" i="5"/>
  <c r="V663" i="5"/>
  <c r="E663" i="5"/>
  <c r="X663" i="5" s="1"/>
  <c r="V664" i="5"/>
  <c r="V665" i="5"/>
  <c r="E665" i="5"/>
  <c r="X665" i="5" s="1"/>
  <c r="V666" i="5"/>
  <c r="V667" i="5"/>
  <c r="E667" i="5"/>
  <c r="X667" i="5" s="1"/>
  <c r="V668" i="5"/>
  <c r="V669" i="5"/>
  <c r="E669" i="5"/>
  <c r="X669" i="5" s="1"/>
  <c r="V670" i="5"/>
  <c r="E670" i="5"/>
  <c r="X670" i="5" s="1"/>
  <c r="V671" i="5"/>
  <c r="E671" i="5"/>
  <c r="X671" i="5" s="1"/>
  <c r="V672" i="5"/>
  <c r="V673" i="5"/>
  <c r="E673" i="5"/>
  <c r="X673" i="5" s="1"/>
  <c r="V674" i="5"/>
  <c r="V675" i="5"/>
  <c r="E675" i="5"/>
  <c r="X675" i="5" s="1"/>
  <c r="V676" i="5"/>
  <c r="V677" i="5"/>
  <c r="E677" i="5"/>
  <c r="X677" i="5" s="1"/>
  <c r="V678" i="5"/>
  <c r="V679" i="5"/>
  <c r="E679" i="5"/>
  <c r="X679" i="5" s="1"/>
  <c r="V680" i="5"/>
  <c r="V681" i="5"/>
  <c r="V682" i="5"/>
  <c r="V683" i="5"/>
  <c r="V684" i="5"/>
  <c r="E684" i="5"/>
  <c r="X684" i="5" s="1"/>
  <c r="V685" i="5"/>
  <c r="V686" i="5"/>
  <c r="V687" i="5"/>
  <c r="E687" i="5"/>
  <c r="X687" i="5" s="1"/>
  <c r="V688" i="5"/>
  <c r="E688" i="5"/>
  <c r="X688" i="5" s="1"/>
  <c r="V689" i="5"/>
  <c r="V690" i="5"/>
  <c r="V691" i="5"/>
  <c r="V692" i="5"/>
  <c r="V693" i="5"/>
  <c r="V694" i="5"/>
  <c r="V695" i="5"/>
  <c r="E695" i="5"/>
  <c r="X695" i="5" s="1"/>
  <c r="V696" i="5"/>
  <c r="V697" i="5"/>
  <c r="V698" i="5"/>
  <c r="V699" i="5"/>
  <c r="V700" i="5"/>
  <c r="V701" i="5"/>
  <c r="V702" i="5"/>
  <c r="V703" i="5"/>
  <c r="E703" i="5"/>
  <c r="X703" i="5" s="1"/>
  <c r="V704" i="5"/>
  <c r="V705" i="5"/>
  <c r="V706" i="5"/>
  <c r="E706" i="5"/>
  <c r="X706" i="5" s="1"/>
  <c r="V707" i="5"/>
  <c r="V708" i="5"/>
  <c r="E708" i="5"/>
  <c r="X708" i="5" s="1"/>
  <c r="V709" i="5"/>
  <c r="V710" i="5"/>
  <c r="V711" i="5"/>
  <c r="V712" i="5"/>
  <c r="V713" i="5"/>
  <c r="V714" i="5"/>
  <c r="V715" i="5"/>
  <c r="V716" i="5"/>
  <c r="V717" i="5"/>
  <c r="E717" i="5"/>
  <c r="X717" i="5" s="1"/>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s="1"/>
  <c r="V743" i="5"/>
  <c r="V744" i="5"/>
  <c r="V745" i="5"/>
  <c r="V746" i="5"/>
  <c r="V747" i="5"/>
  <c r="V748" i="5"/>
  <c r="V749" i="5"/>
  <c r="E749" i="5"/>
  <c r="X749" i="5" s="1"/>
  <c r="V750" i="5"/>
  <c r="V751" i="5"/>
  <c r="V752" i="5"/>
  <c r="V753" i="5"/>
  <c r="V754" i="5"/>
  <c r="E754" i="5"/>
  <c r="X754" i="5" s="1"/>
  <c r="V755" i="5"/>
  <c r="V756" i="5"/>
  <c r="V757" i="5"/>
  <c r="V758" i="5"/>
  <c r="V759" i="5"/>
  <c r="V760" i="5"/>
  <c r="V761" i="5"/>
  <c r="V762" i="5"/>
  <c r="E762" i="5"/>
  <c r="X762" i="5" s="1"/>
  <c r="V763" i="5"/>
  <c r="V764" i="5"/>
  <c r="V765" i="5"/>
  <c r="V766" i="5"/>
  <c r="V767" i="5"/>
  <c r="V768" i="5"/>
  <c r="V769" i="5"/>
  <c r="V770" i="5"/>
  <c r="V771" i="5"/>
  <c r="V772" i="5"/>
  <c r="V773" i="5"/>
  <c r="V774" i="5"/>
  <c r="V775" i="5"/>
  <c r="E775" i="5"/>
  <c r="X775" i="5" s="1"/>
  <c r="V776" i="5"/>
  <c r="V777" i="5"/>
  <c r="V778" i="5"/>
  <c r="V779" i="5"/>
  <c r="V780" i="5"/>
  <c r="V781" i="5"/>
  <c r="V782" i="5"/>
  <c r="V783" i="5"/>
  <c r="V784" i="5"/>
  <c r="V785" i="5"/>
  <c r="V786" i="5"/>
  <c r="V787" i="5"/>
  <c r="V788" i="5"/>
  <c r="V789" i="5"/>
  <c r="V790" i="5"/>
  <c r="V791" i="5"/>
  <c r="V792" i="5"/>
  <c r="V793" i="5"/>
  <c r="V794" i="5"/>
  <c r="E794" i="5"/>
  <c r="X794" i="5" s="1"/>
  <c r="V795" i="5"/>
  <c r="E795" i="5"/>
  <c r="X795" i="5" s="1"/>
  <c r="V796" i="5"/>
  <c r="V797" i="5"/>
  <c r="V798" i="5"/>
  <c r="V799" i="5"/>
  <c r="V800" i="5"/>
  <c r="V801" i="5"/>
  <c r="V802" i="5"/>
  <c r="V803" i="5"/>
  <c r="V804" i="5"/>
  <c r="V805" i="5"/>
  <c r="V806" i="5"/>
  <c r="V807" i="5"/>
  <c r="V808" i="5"/>
  <c r="E808" i="5"/>
  <c r="X808" i="5" s="1"/>
  <c r="V809" i="5"/>
  <c r="V810" i="5"/>
  <c r="V811" i="5"/>
  <c r="E811" i="5"/>
  <c r="X811" i="5" s="1"/>
  <c r="V812" i="5"/>
  <c r="V813" i="5"/>
  <c r="V814" i="5"/>
  <c r="V815" i="5"/>
  <c r="V816" i="5"/>
  <c r="V817" i="5"/>
  <c r="E817" i="5"/>
  <c r="X817" i="5" s="1"/>
  <c r="V818" i="5"/>
  <c r="E818" i="5"/>
  <c r="X818" i="5" s="1"/>
  <c r="V819" i="5"/>
  <c r="V820" i="5"/>
  <c r="V821" i="5"/>
  <c r="V822" i="5"/>
  <c r="E822" i="5"/>
  <c r="X822" i="5" s="1"/>
  <c r="V823" i="5"/>
  <c r="E823" i="5"/>
  <c r="X823" i="5" s="1"/>
  <c r="V824" i="5"/>
  <c r="V825" i="5"/>
  <c r="V826" i="5"/>
  <c r="E826" i="5"/>
  <c r="X826" i="5" s="1"/>
  <c r="V827" i="5"/>
  <c r="V828" i="5"/>
  <c r="V829" i="5"/>
  <c r="V830" i="5"/>
  <c r="V831" i="5"/>
  <c r="V832" i="5"/>
  <c r="V833" i="5"/>
  <c r="E833" i="5"/>
  <c r="X833" i="5" s="1"/>
  <c r="V834" i="5"/>
  <c r="V835" i="5"/>
  <c r="V836" i="5"/>
  <c r="E836" i="5"/>
  <c r="X836" i="5" s="1"/>
  <c r="V837" i="5"/>
  <c r="E837" i="5"/>
  <c r="X837" i="5" s="1"/>
  <c r="V838" i="5"/>
  <c r="V839" i="5"/>
  <c r="E839" i="5"/>
  <c r="X839" i="5" s="1"/>
  <c r="V840" i="5"/>
  <c r="E840" i="5"/>
  <c r="X840" i="5" s="1"/>
  <c r="V841" i="5"/>
  <c r="E841" i="5"/>
  <c r="X841" i="5" s="1"/>
  <c r="V842" i="5"/>
  <c r="V843" i="5"/>
  <c r="V844" i="5"/>
  <c r="V845" i="5"/>
  <c r="E845" i="5"/>
  <c r="X845" i="5" s="1"/>
  <c r="V846" i="5"/>
  <c r="V847" i="5"/>
  <c r="E847" i="5"/>
  <c r="X847" i="5" s="1"/>
  <c r="V848" i="5"/>
  <c r="V849" i="5"/>
  <c r="V850" i="5"/>
  <c r="V851" i="5"/>
  <c r="V852" i="5"/>
  <c r="V853" i="5"/>
  <c r="E853" i="5"/>
  <c r="X853" i="5" s="1"/>
  <c r="V854" i="5"/>
  <c r="E854" i="5"/>
  <c r="X854" i="5" s="1"/>
  <c r="V855" i="5"/>
  <c r="V856" i="5"/>
  <c r="V857" i="5"/>
  <c r="V858" i="5"/>
  <c r="E858" i="5"/>
  <c r="X858" i="5" s="1"/>
  <c r="V859" i="5"/>
  <c r="E859" i="5"/>
  <c r="X859" i="5" s="1"/>
  <c r="V860" i="5"/>
  <c r="V861" i="5"/>
  <c r="V862" i="5"/>
  <c r="V863" i="5"/>
  <c r="E863" i="5"/>
  <c r="X863" i="5" s="1"/>
  <c r="V864" i="5"/>
  <c r="V865" i="5"/>
  <c r="V866" i="5"/>
  <c r="E866" i="5"/>
  <c r="X866" i="5" s="1"/>
  <c r="V867" i="5"/>
  <c r="V868" i="5"/>
  <c r="E868" i="5"/>
  <c r="X868" i="5" s="1"/>
  <c r="V869" i="5"/>
  <c r="V870" i="5"/>
  <c r="E870" i="5"/>
  <c r="X870" i="5" s="1"/>
  <c r="V871" i="5"/>
  <c r="E871" i="5"/>
  <c r="X871" i="5" s="1"/>
  <c r="V872" i="5"/>
  <c r="V873" i="5"/>
  <c r="V874" i="5"/>
  <c r="E874" i="5"/>
  <c r="X874" i="5" s="1"/>
  <c r="V875" i="5"/>
  <c r="E875" i="5"/>
  <c r="X875" i="5" s="1"/>
  <c r="V876" i="5"/>
  <c r="V877" i="5"/>
  <c r="V878" i="5"/>
  <c r="V879" i="5"/>
  <c r="E879" i="5"/>
  <c r="X879" i="5" s="1"/>
  <c r="V880" i="5"/>
  <c r="V881" i="5"/>
  <c r="V882" i="5"/>
  <c r="E882" i="5"/>
  <c r="X882" i="5" s="1"/>
  <c r="V883" i="5"/>
  <c r="E883" i="5"/>
  <c r="X883" i="5" s="1"/>
  <c r="V884" i="5"/>
  <c r="E884" i="5"/>
  <c r="X884" i="5" s="1"/>
  <c r="V885" i="5"/>
  <c r="V886" i="5"/>
  <c r="V887" i="5"/>
  <c r="E887" i="5"/>
  <c r="X887" i="5" s="1"/>
  <c r="V888" i="5"/>
  <c r="E888" i="5"/>
  <c r="X888" i="5" s="1"/>
  <c r="V889" i="5"/>
  <c r="V890" i="5"/>
  <c r="V891" i="5"/>
  <c r="V892" i="5"/>
  <c r="E892" i="5"/>
  <c r="X892" i="5" s="1"/>
  <c r="V893" i="5"/>
  <c r="V894" i="5"/>
  <c r="V895" i="5"/>
  <c r="E895" i="5"/>
  <c r="X895" i="5" s="1"/>
  <c r="V896" i="5"/>
  <c r="V897" i="5"/>
  <c r="V898" i="5"/>
  <c r="V899" i="5"/>
  <c r="V900" i="5"/>
  <c r="E900" i="5"/>
  <c r="X900" i="5" s="1"/>
  <c r="V901" i="5"/>
  <c r="V902" i="5"/>
  <c r="V903" i="5"/>
  <c r="V904" i="5"/>
  <c r="V905" i="5"/>
  <c r="V906" i="5"/>
  <c r="V907" i="5"/>
  <c r="E907" i="5"/>
  <c r="X907" i="5" s="1"/>
  <c r="V908" i="5"/>
  <c r="V909" i="5"/>
  <c r="V910" i="5"/>
  <c r="V911" i="5"/>
  <c r="E911" i="5"/>
  <c r="X911" i="5" s="1"/>
  <c r="V912" i="5"/>
  <c r="E912" i="5"/>
  <c r="X912" i="5" s="1"/>
  <c r="V913" i="5"/>
  <c r="V914" i="5"/>
  <c r="E914" i="5"/>
  <c r="X914" i="5" s="1"/>
  <c r="V915" i="5"/>
  <c r="E915" i="5"/>
  <c r="X915" i="5" s="1"/>
  <c r="V916" i="5"/>
  <c r="E916" i="5"/>
  <c r="X916" i="5" s="1"/>
  <c r="V917" i="5"/>
  <c r="V918" i="5"/>
  <c r="E918" i="5"/>
  <c r="X918" i="5" s="1"/>
  <c r="V919" i="5"/>
  <c r="V920" i="5"/>
  <c r="V921" i="5"/>
  <c r="V922" i="5"/>
  <c r="V923" i="5"/>
  <c r="E923" i="5"/>
  <c r="X923" i="5" s="1"/>
  <c r="V924" i="5"/>
  <c r="V925" i="5"/>
  <c r="V926" i="5"/>
  <c r="V927" i="5"/>
  <c r="E927" i="5"/>
  <c r="X927" i="5" s="1"/>
  <c r="V928" i="5"/>
  <c r="E928" i="5"/>
  <c r="X928" i="5" s="1"/>
  <c r="V929" i="5"/>
  <c r="V930" i="5"/>
  <c r="E930" i="5"/>
  <c r="X930" i="5" s="1"/>
  <c r="V931" i="5"/>
  <c r="E931" i="5"/>
  <c r="X931" i="5" s="1"/>
  <c r="V932" i="5"/>
  <c r="E932" i="5"/>
  <c r="X932" i="5" s="1"/>
  <c r="V933" i="5"/>
  <c r="V934" i="5"/>
  <c r="V935" i="5"/>
  <c r="V936" i="5"/>
  <c r="V937" i="5"/>
  <c r="V938" i="5"/>
  <c r="V939" i="5"/>
  <c r="V940" i="5"/>
  <c r="V941" i="5"/>
  <c r="V942" i="5"/>
  <c r="V943" i="5"/>
  <c r="V944" i="5"/>
  <c r="V945" i="5"/>
  <c r="V946" i="5"/>
  <c r="V947" i="5"/>
  <c r="E947" i="5"/>
  <c r="X947" i="5" s="1"/>
  <c r="V948" i="5"/>
  <c r="V949" i="5"/>
  <c r="V950" i="5"/>
  <c r="V951" i="5"/>
  <c r="V952" i="5"/>
  <c r="E952" i="5"/>
  <c r="X952" i="5" s="1"/>
  <c r="V953" i="5"/>
  <c r="V954" i="5"/>
  <c r="V955" i="5"/>
  <c r="V956" i="5"/>
  <c r="E956" i="5"/>
  <c r="X956" i="5" s="1"/>
  <c r="V957" i="5"/>
  <c r="V958" i="5"/>
  <c r="V959" i="5"/>
  <c r="V960" i="5"/>
  <c r="E960" i="5"/>
  <c r="X960" i="5" s="1"/>
  <c r="V961" i="5"/>
  <c r="V962" i="5"/>
  <c r="V963" i="5"/>
  <c r="V964" i="5"/>
  <c r="E964" i="5"/>
  <c r="X964" i="5" s="1"/>
  <c r="V965" i="5"/>
  <c r="V966" i="5"/>
  <c r="V967" i="5"/>
  <c r="V968" i="5"/>
  <c r="E968" i="5"/>
  <c r="X968" i="5" s="1"/>
  <c r="V969" i="5"/>
  <c r="V970" i="5"/>
  <c r="E970" i="5"/>
  <c r="X970" i="5" s="1"/>
  <c r="V971" i="5"/>
  <c r="V972" i="5"/>
  <c r="E972" i="5"/>
  <c r="X972" i="5" s="1"/>
  <c r="V973" i="5"/>
  <c r="V974" i="5"/>
  <c r="V975" i="5"/>
  <c r="V976" i="5"/>
  <c r="E976" i="5"/>
  <c r="X976" i="5" s="1"/>
  <c r="V977" i="5"/>
  <c r="V978" i="5"/>
  <c r="V979" i="5"/>
  <c r="E979" i="5"/>
  <c r="X979" i="5" s="1"/>
  <c r="V980" i="5"/>
  <c r="E980" i="5"/>
  <c r="X980" i="5" s="1"/>
  <c r="V981" i="5"/>
  <c r="V982" i="5"/>
  <c r="V983" i="5"/>
  <c r="E983" i="5"/>
  <c r="X983" i="5" s="1"/>
  <c r="V984" i="5"/>
  <c r="E984" i="5"/>
  <c r="X984" i="5" s="1"/>
  <c r="V985" i="5"/>
  <c r="E985" i="5"/>
  <c r="X985" i="5" s="1"/>
  <c r="V986" i="5"/>
  <c r="E986" i="5"/>
  <c r="X986" i="5" s="1"/>
  <c r="V987" i="5"/>
  <c r="E987" i="5"/>
  <c r="X987" i="5" s="1"/>
  <c r="V988" i="5"/>
  <c r="E988" i="5"/>
  <c r="X988" i="5" s="1"/>
  <c r="V989" i="5"/>
  <c r="E989" i="5"/>
  <c r="X989" i="5" s="1"/>
  <c r="V990" i="5"/>
  <c r="V991" i="5"/>
  <c r="V992" i="5"/>
  <c r="E992" i="5"/>
  <c r="X992" i="5" s="1"/>
  <c r="V993" i="5"/>
  <c r="V994" i="5"/>
  <c r="V995" i="5"/>
  <c r="V996" i="5"/>
  <c r="E996" i="5"/>
  <c r="X996" i="5" s="1"/>
  <c r="V997" i="5"/>
  <c r="V998" i="5"/>
  <c r="V999" i="5"/>
  <c r="V1000" i="5"/>
  <c r="V1001" i="5"/>
  <c r="V1002" i="5"/>
  <c r="V1003" i="5"/>
  <c r="E1003" i="5"/>
  <c r="X1003" i="5" s="1"/>
  <c r="V1004" i="5"/>
  <c r="E1004" i="5"/>
  <c r="X1004" i="5" s="1"/>
  <c r="V1005" i="5"/>
  <c r="V1006" i="5"/>
  <c r="V1007" i="5"/>
  <c r="V1008" i="5"/>
  <c r="E1008" i="5"/>
  <c r="X1008" i="5" s="1"/>
  <c r="V1009" i="5"/>
  <c r="V1010" i="5"/>
  <c r="V1011" i="5"/>
  <c r="V1012" i="5"/>
  <c r="E1012" i="5"/>
  <c r="X1012" i="5" s="1"/>
  <c r="V1013" i="5"/>
  <c r="V1014" i="5"/>
  <c r="V1015" i="5"/>
  <c r="E1015" i="5"/>
  <c r="X1015" i="5" s="1"/>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B9" i="6"/>
  <c r="B63" i="6"/>
  <c r="G63" i="6" s="1"/>
  <c r="B62" i="6"/>
  <c r="G62" i="6"/>
  <c r="B60" i="6"/>
  <c r="G60" i="6"/>
  <c r="B59" i="6"/>
  <c r="G59" i="6" s="1"/>
  <c r="B58" i="6"/>
  <c r="G58" i="6" s="1"/>
  <c r="B57" i="6"/>
  <c r="G57" i="6" s="1"/>
  <c r="B56" i="6"/>
  <c r="G56" i="6" s="1"/>
  <c r="B55" i="6"/>
  <c r="G55" i="6" s="1"/>
  <c r="B54" i="6"/>
  <c r="G54" i="6" s="1"/>
  <c r="B17" i="6"/>
  <c r="G17" i="6" s="1"/>
  <c r="H17" i="6" s="1"/>
  <c r="B16" i="6"/>
  <c r="B15" i="6"/>
  <c r="B14" i="6"/>
  <c r="H13" i="6"/>
  <c r="B12" i="6"/>
  <c r="G12" i="6"/>
  <c r="H12" i="6"/>
  <c r="D12" i="6" s="1"/>
  <c r="B11" i="6"/>
  <c r="G11" i="6"/>
  <c r="H11" i="6" s="1"/>
  <c r="D11" i="6" s="1"/>
  <c r="G10" i="6"/>
  <c r="H10" i="6" s="1"/>
  <c r="D10" i="6" s="1"/>
  <c r="G9" i="6"/>
  <c r="H9" i="6" s="1"/>
  <c r="D9" i="6" s="1"/>
  <c r="B8" i="6"/>
  <c r="G8" i="6" s="1"/>
  <c r="H8" i="6" s="1"/>
  <c r="D8" i="6" s="1"/>
  <c r="B7" i="6"/>
  <c r="G7" i="6"/>
  <c r="H7" i="6" s="1"/>
  <c r="D7" i="6" s="1"/>
  <c r="B6" i="6"/>
  <c r="G6" i="6"/>
  <c r="B5" i="6"/>
  <c r="F6" i="6" s="1"/>
  <c r="H6" i="6" s="1"/>
  <c r="D6" i="6" s="1"/>
  <c r="B4" i="6"/>
  <c r="G4" i="6" s="1"/>
  <c r="H4" i="6" s="1"/>
  <c r="D4" i="6" s="1"/>
  <c r="S2492" i="5"/>
  <c r="B90" i="4"/>
  <c r="H67" i="4"/>
  <c r="P47" i="4"/>
  <c r="P46" i="4"/>
  <c r="P45" i="4"/>
  <c r="P44" i="4"/>
  <c r="P43" i="4"/>
  <c r="Q43" i="4" s="1"/>
  <c r="P41" i="4"/>
  <c r="B41" i="4" s="1"/>
  <c r="B71" i="4" s="1"/>
  <c r="A52" i="6" s="1"/>
  <c r="P40" i="4"/>
  <c r="P39" i="4"/>
  <c r="B39" i="4" s="1"/>
  <c r="P38" i="4"/>
  <c r="P37" i="4"/>
  <c r="Q37" i="4" s="1"/>
  <c r="B43" i="4" s="1"/>
  <c r="A28" i="6" s="1"/>
  <c r="P35" i="4"/>
  <c r="P34" i="4"/>
  <c r="P33" i="4"/>
  <c r="P32" i="4"/>
  <c r="P31" i="4"/>
  <c r="Q31" i="4" s="1"/>
  <c r="P29" i="4"/>
  <c r="B29" i="4" s="1"/>
  <c r="B35" i="4" s="1"/>
  <c r="A22" i="6" s="1"/>
  <c r="P28" i="4"/>
  <c r="P27" i="4"/>
  <c r="P26" i="4"/>
  <c r="D11" i="4"/>
  <c r="A5" i="4"/>
  <c r="Q4" i="5"/>
  <c r="F20" i="6"/>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19" i="6"/>
  <c r="F64" i="6"/>
  <c r="G5" i="6"/>
  <c r="H5" i="6" s="1"/>
  <c r="D5" i="6" s="1"/>
  <c r="G15" i="6"/>
  <c r="H15" i="6" s="1"/>
  <c r="B20" i="6"/>
  <c r="F25" i="6" s="1"/>
  <c r="B21" i="6"/>
  <c r="B31" i="6" s="1"/>
  <c r="G31" i="6" s="1"/>
  <c r="G16" i="6"/>
  <c r="H16" i="6" s="1"/>
  <c r="A38" i="2"/>
  <c r="J4" i="5"/>
  <c r="A55" i="2"/>
  <c r="A73" i="2"/>
  <c r="B9" i="3"/>
  <c r="A3" i="2"/>
  <c r="A20" i="2"/>
  <c r="B17" i="3"/>
  <c r="B25" i="3"/>
  <c r="C20" i="3"/>
  <c r="A75" i="2"/>
  <c r="C25" i="3"/>
  <c r="N4" i="5"/>
  <c r="A43" i="2"/>
  <c r="C3" i="3"/>
  <c r="C19" i="3"/>
  <c r="P4" i="5"/>
  <c r="A45" i="2"/>
  <c r="C4" i="3"/>
  <c r="B26" i="4"/>
  <c r="A14" i="6" s="1"/>
  <c r="A12" i="2"/>
  <c r="A29" i="2"/>
  <c r="A46" i="2"/>
  <c r="A63" i="2"/>
  <c r="B5" i="3"/>
  <c r="B13" i="3"/>
  <c r="B21" i="3"/>
  <c r="B29" i="3"/>
  <c r="B9" i="4"/>
  <c r="A5"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61" i="4" s="1"/>
  <c r="A17" i="2"/>
  <c r="A34" i="2"/>
  <c r="A52" i="2"/>
  <c r="A70" i="2"/>
  <c r="C7" i="3"/>
  <c r="C15" i="3"/>
  <c r="C23" i="3"/>
  <c r="C31" i="3"/>
  <c r="B15" i="4"/>
  <c r="A7" i="6" s="1"/>
  <c r="B28" i="4"/>
  <c r="A16" i="6" s="1"/>
  <c r="B40" i="4"/>
  <c r="B52" i="4" s="1"/>
  <c r="A36"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B27" i="4"/>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62" i="4" s="1"/>
  <c r="A44" i="6" s="1"/>
  <c r="L4" i="5"/>
  <c r="A8" i="2"/>
  <c r="A16" i="2"/>
  <c r="A25" i="2"/>
  <c r="A33" i="2"/>
  <c r="A42" i="2"/>
  <c r="A51" i="2"/>
  <c r="A59" i="2"/>
  <c r="A68" i="2"/>
  <c r="B3" i="3"/>
  <c r="B7" i="3"/>
  <c r="B11" i="3"/>
  <c r="B15" i="3"/>
  <c r="B19" i="3"/>
  <c r="B23" i="3"/>
  <c r="B27" i="3"/>
  <c r="B31" i="3"/>
  <c r="B6" i="4"/>
  <c r="B14" i="4"/>
  <c r="B22" i="4"/>
  <c r="A12" i="6" s="1"/>
  <c r="B46" i="4"/>
  <c r="A31" i="6" s="1"/>
  <c r="B77" i="4"/>
  <c r="A55"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61" i="4"/>
  <c r="A43"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C12" i="6" s="1"/>
  <c r="I24" i="6"/>
  <c r="J35" i="6"/>
  <c r="I36" i="6"/>
  <c r="I44" i="6"/>
  <c r="J51" i="6"/>
  <c r="I52" i="6"/>
  <c r="J60" i="6"/>
  <c r="I62" i="6"/>
  <c r="I65" i="6"/>
  <c r="F5" i="7"/>
  <c r="B10" i="4"/>
  <c r="A6" i="6" s="1"/>
  <c r="B18" i="4"/>
  <c r="A10" i="6" s="1"/>
  <c r="G25" i="4"/>
  <c r="G31" i="4" s="1"/>
  <c r="B44" i="4"/>
  <c r="A29" i="6" s="1"/>
  <c r="B49" i="4"/>
  <c r="A33" i="6" s="1"/>
  <c r="A4" i="5"/>
  <c r="I4" i="5"/>
  <c r="I14" i="6"/>
  <c r="I15" i="6"/>
  <c r="I16" i="6"/>
  <c r="I17" i="6"/>
  <c r="J24" i="6"/>
  <c r="I25" i="6"/>
  <c r="J36" i="6"/>
  <c r="I37" i="6"/>
  <c r="J44" i="6"/>
  <c r="I45" i="6"/>
  <c r="J52" i="6"/>
  <c r="J62" i="6"/>
  <c r="I63" i="6"/>
  <c r="I64" i="6"/>
  <c r="J65" i="6"/>
  <c r="I66" i="6"/>
  <c r="B61"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J215" i="5"/>
  <c r="J189" i="5"/>
  <c r="R1015" i="5"/>
  <c r="R852" i="5"/>
  <c r="J463" i="5"/>
  <c r="H463" i="5"/>
  <c r="R262" i="5"/>
  <c r="I872" i="5"/>
  <c r="I463" i="5"/>
  <c r="R574" i="5"/>
  <c r="F872" i="5"/>
  <c r="H297" i="5"/>
  <c r="F91" i="5"/>
  <c r="R746" i="5"/>
  <c r="F262" i="5"/>
  <c r="F767" i="5"/>
  <c r="H746" i="5"/>
  <c r="H262" i="5"/>
  <c r="H562" i="5"/>
  <c r="F463" i="5"/>
  <c r="H574" i="5"/>
  <c r="I562" i="5"/>
  <c r="I574" i="5"/>
  <c r="J562" i="5"/>
  <c r="J297" i="5"/>
  <c r="I262" i="5"/>
  <c r="J872" i="5"/>
  <c r="F562" i="5"/>
  <c r="I103" i="5"/>
  <c r="J574" i="5"/>
  <c r="R799" i="5"/>
  <c r="H576" i="5"/>
  <c r="F696" i="5"/>
  <c r="I644" i="5"/>
  <c r="H403" i="5"/>
  <c r="J403" i="5"/>
  <c r="F717" i="5"/>
  <c r="R775" i="5"/>
  <c r="R403" i="5"/>
  <c r="F799" i="5"/>
  <c r="F775" i="5"/>
  <c r="H799" i="5"/>
  <c r="H775" i="5"/>
  <c r="J391" i="5"/>
  <c r="F942" i="5"/>
  <c r="I799" i="5"/>
  <c r="I775" i="5"/>
  <c r="J602" i="5"/>
  <c r="H602" i="5"/>
  <c r="R891" i="5"/>
  <c r="I602" i="5"/>
  <c r="J115" i="5"/>
  <c r="F115" i="5"/>
  <c r="I115" i="5"/>
  <c r="F265" i="5"/>
  <c r="F672" i="5"/>
  <c r="R115" i="5"/>
  <c r="J696" i="5"/>
  <c r="R762" i="5"/>
  <c r="H648" i="5"/>
  <c r="R419" i="5"/>
  <c r="I696" i="5"/>
  <c r="H696" i="5"/>
  <c r="J419" i="5"/>
  <c r="I648" i="5"/>
  <c r="H419" i="5"/>
  <c r="I632" i="5"/>
  <c r="I596" i="5"/>
  <c r="R447" i="5"/>
  <c r="H415" i="5"/>
  <c r="H395" i="5"/>
  <c r="I836" i="5"/>
  <c r="H596" i="5"/>
  <c r="R415" i="5"/>
  <c r="J447" i="5"/>
  <c r="J395" i="5"/>
  <c r="F836" i="5"/>
  <c r="R836" i="5"/>
  <c r="R395" i="5"/>
  <c r="I496" i="5"/>
  <c r="R808" i="5"/>
  <c r="J239" i="5"/>
  <c r="I608" i="5"/>
  <c r="F808" i="5"/>
  <c r="J314" i="5"/>
  <c r="H239" i="5"/>
  <c r="H883" i="5"/>
  <c r="H447" i="5"/>
  <c r="I808" i="5"/>
  <c r="F175"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87" i="5"/>
  <c r="I979" i="5"/>
  <c r="F888" i="5"/>
  <c r="R730" i="5"/>
  <c r="F524" i="5"/>
  <c r="J580" i="5"/>
  <c r="I869" i="5"/>
  <c r="H730" i="5"/>
  <c r="H592" i="5"/>
  <c r="R411" i="5"/>
  <c r="H439" i="5"/>
  <c r="H411" i="5"/>
  <c r="I277" i="5"/>
  <c r="I730" i="5"/>
  <c r="F87" i="5"/>
  <c r="R87" i="5"/>
  <c r="I524" i="5"/>
  <c r="R439" i="5"/>
  <c r="I293" i="5"/>
  <c r="J87" i="5"/>
  <c r="B30" i="6"/>
  <c r="G30" i="6" s="1"/>
  <c r="J306" i="5"/>
  <c r="F875" i="5"/>
  <c r="R888" i="5"/>
  <c r="F783" i="5"/>
  <c r="R757" i="5"/>
  <c r="I588" i="5"/>
  <c r="R431" i="5"/>
  <c r="J435" i="5"/>
  <c r="F102" i="5"/>
  <c r="F640" i="5"/>
  <c r="J207" i="5"/>
  <c r="R1003" i="5"/>
  <c r="I974" i="5"/>
  <c r="H875" i="5"/>
  <c r="H783" i="5"/>
  <c r="I757" i="5"/>
  <c r="I640" i="5"/>
  <c r="H644" i="5"/>
  <c r="H435" i="5"/>
  <c r="F334" i="5"/>
  <c r="J640" i="5"/>
  <c r="J974" i="5"/>
  <c r="J875" i="5"/>
  <c r="I783" i="5"/>
  <c r="I749" i="5"/>
  <c r="J757" i="5"/>
  <c r="I556" i="5"/>
  <c r="J431" i="5"/>
  <c r="I334" i="5"/>
  <c r="J281" i="5"/>
  <c r="H281" i="5"/>
  <c r="R194" i="5"/>
  <c r="R215" i="5"/>
  <c r="I1003" i="5"/>
  <c r="R974" i="5"/>
  <c r="I875" i="5"/>
  <c r="J783" i="5"/>
  <c r="J749" i="5"/>
  <c r="R334" i="5"/>
  <c r="F306" i="5"/>
  <c r="R875" i="5"/>
  <c r="R738" i="5"/>
  <c r="I717" i="5"/>
  <c r="R718" i="5"/>
  <c r="F757" i="5"/>
  <c r="I306" i="5"/>
  <c r="H189" i="5"/>
  <c r="F189" i="5"/>
  <c r="R207" i="5"/>
  <c r="F281" i="5"/>
  <c r="I983" i="5"/>
  <c r="F749" i="5"/>
  <c r="J717" i="5"/>
  <c r="H640" i="5"/>
  <c r="H588" i="5"/>
  <c r="R435" i="5"/>
  <c r="H431" i="5"/>
  <c r="I281" i="5"/>
  <c r="I189" i="5"/>
  <c r="H556" i="5"/>
  <c r="R794" i="5"/>
  <c r="I634" i="5"/>
  <c r="H670" i="5"/>
  <c r="F814" i="5"/>
  <c r="J814" i="5"/>
  <c r="F243" i="5"/>
  <c r="F592" i="5"/>
  <c r="R592" i="5"/>
  <c r="F867" i="5"/>
  <c r="J303" i="5"/>
  <c r="H243" i="5"/>
  <c r="H634" i="5"/>
  <c r="R423" i="5"/>
  <c r="J423" i="5"/>
  <c r="R303" i="5"/>
  <c r="F330" i="5"/>
  <c r="H379" i="5"/>
  <c r="J330" i="5"/>
  <c r="F71" i="5"/>
  <c r="R71" i="5"/>
  <c r="I971" i="5"/>
  <c r="F971" i="5"/>
  <c r="I817" i="5"/>
  <c r="I330" i="5"/>
  <c r="J379" i="5"/>
  <c r="I303" i="5"/>
  <c r="H201" i="5"/>
  <c r="R971" i="5"/>
  <c r="H971" i="5"/>
  <c r="J817" i="5"/>
  <c r="R817" i="5"/>
  <c r="F303" i="5"/>
  <c r="I201" i="5"/>
  <c r="J71" i="5"/>
  <c r="I71" i="5"/>
  <c r="F201" i="5"/>
  <c r="I891" i="5"/>
  <c r="H867" i="5"/>
  <c r="R712" i="5"/>
  <c r="R427" i="5"/>
  <c r="J194" i="5"/>
  <c r="R608" i="5"/>
  <c r="J712" i="5"/>
  <c r="R640" i="5"/>
  <c r="R672" i="5"/>
  <c r="H175" i="5"/>
  <c r="R175" i="5"/>
  <c r="J175" i="5"/>
  <c r="H808" i="5"/>
  <c r="J808" i="5"/>
  <c r="F644" i="5"/>
  <c r="F608" i="5"/>
  <c r="I867" i="5"/>
  <c r="R915" i="5"/>
  <c r="R710" i="5"/>
  <c r="H664" i="5"/>
  <c r="H608" i="5"/>
  <c r="H407" i="5"/>
  <c r="F194" i="5"/>
  <c r="F987" i="5"/>
  <c r="H851" i="5"/>
  <c r="F851" i="5"/>
  <c r="F931" i="5"/>
  <c r="I931" i="5"/>
  <c r="R867" i="5"/>
  <c r="I712" i="5"/>
  <c r="H710" i="5"/>
  <c r="J407" i="5"/>
  <c r="F580" i="5"/>
  <c r="H836" i="5"/>
  <c r="J836" i="5"/>
  <c r="H215" i="5"/>
  <c r="I215" i="5"/>
  <c r="F215" i="5"/>
  <c r="R931" i="5"/>
  <c r="I679" i="5"/>
  <c r="J427" i="5"/>
  <c r="R578" i="5"/>
  <c r="F578" i="5"/>
  <c r="R306" i="5"/>
  <c r="H306" i="5"/>
  <c r="R243" i="5"/>
  <c r="J243" i="5"/>
  <c r="I243" i="5"/>
  <c r="F891" i="5"/>
  <c r="F974" i="5"/>
  <c r="H191" i="5"/>
  <c r="J191" i="5"/>
  <c r="R191" i="5"/>
  <c r="I191" i="5"/>
  <c r="H103" i="5"/>
  <c r="J103" i="5"/>
  <c r="R103" i="5"/>
  <c r="R314" i="5"/>
  <c r="H314" i="5"/>
  <c r="H207" i="5"/>
  <c r="I207" i="5"/>
  <c r="F207" i="5"/>
  <c r="R330" i="5"/>
  <c r="H330" i="5"/>
  <c r="H891" i="5"/>
  <c r="H915" i="5"/>
  <c r="J608" i="5"/>
  <c r="I239" i="5"/>
  <c r="R239" i="5"/>
  <c r="F239" i="5"/>
  <c r="I391" i="5"/>
  <c r="F391" i="5"/>
  <c r="H102" i="5"/>
  <c r="I102" i="5"/>
  <c r="F915" i="5"/>
  <c r="H712" i="5"/>
  <c r="H427" i="5"/>
  <c r="H194" i="5"/>
  <c r="H43" i="5"/>
  <c r="I43" i="5"/>
  <c r="J43" i="5"/>
  <c r="R43" i="5"/>
  <c r="H91" i="5"/>
  <c r="R91" i="5"/>
  <c r="I91" i="5"/>
  <c r="J91" i="5"/>
  <c r="H794" i="5"/>
  <c r="I794" i="5"/>
  <c r="J794" i="5"/>
  <c r="F794" i="5"/>
  <c r="J1007" i="5"/>
  <c r="H1007" i="5"/>
  <c r="F1007" i="5"/>
  <c r="R632" i="5"/>
  <c r="F632" i="5"/>
  <c r="J632" i="5"/>
  <c r="J829" i="5"/>
  <c r="H829" i="5"/>
  <c r="R814" i="5"/>
  <c r="I814" i="5"/>
  <c r="I443" i="5"/>
  <c r="F443" i="5"/>
  <c r="H163" i="5"/>
  <c r="R163" i="5"/>
  <c r="J163" i="5"/>
  <c r="I163" i="5"/>
  <c r="F16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662" i="5"/>
  <c r="F662" i="5"/>
  <c r="R662" i="5"/>
  <c r="J662" i="5"/>
  <c r="J634" i="5"/>
  <c r="R634" i="5"/>
  <c r="F634" i="5"/>
  <c r="R664" i="5"/>
  <c r="I664" i="5"/>
  <c r="F664" i="5"/>
  <c r="I407" i="5"/>
  <c r="F407" i="5"/>
  <c r="H287" i="5"/>
  <c r="R287" i="5"/>
  <c r="J287" i="5"/>
  <c r="I287" i="5"/>
  <c r="F287" i="5"/>
  <c r="I435" i="5"/>
  <c r="F435" i="5"/>
  <c r="H211" i="5"/>
  <c r="R211" i="5"/>
  <c r="J211" i="5"/>
  <c r="I211" i="5"/>
  <c r="F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B40" i="6"/>
  <c r="G40" i="6" s="1"/>
  <c r="B50" i="6"/>
  <c r="G50" i="6"/>
  <c r="B25" i="6"/>
  <c r="G25" i="6" s="1"/>
  <c r="B35" i="6"/>
  <c r="G35" i="6" s="1"/>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G20" i="6"/>
  <c r="H20" i="6" s="1"/>
  <c r="D20" i="6" s="1"/>
  <c r="B45" i="6"/>
  <c r="G45" i="6"/>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66" i="6"/>
  <c r="F30" i="6"/>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H984" i="5"/>
  <c r="F984" i="5"/>
  <c r="R984" i="5"/>
  <c r="J984" i="5"/>
  <c r="I984" i="5"/>
  <c r="I27" i="5"/>
  <c r="E27" i="5"/>
  <c r="X27" i="5" s="1"/>
  <c r="F43" i="5"/>
  <c r="E43" i="5"/>
  <c r="X43" i="5" s="1"/>
  <c r="H87" i="5"/>
  <c r="E87" i="5"/>
  <c r="X87" i="5" s="1"/>
  <c r="F103" i="5"/>
  <c r="E103" i="5"/>
  <c r="X103" i="5" s="1"/>
  <c r="I175" i="5"/>
  <c r="E175" i="5"/>
  <c r="X175" i="5" s="1"/>
  <c r="I19" i="5"/>
  <c r="E19" i="5"/>
  <c r="X19" i="5" s="1"/>
  <c r="H115" i="5"/>
  <c r="E115" i="5"/>
  <c r="X115" i="5" s="1"/>
  <c r="AB83" i="5"/>
  <c r="H814" i="5"/>
  <c r="E814" i="5"/>
  <c r="X814" i="5" s="1"/>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s="1"/>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E189" i="5"/>
  <c r="X189" i="5" s="1"/>
  <c r="R265" i="5"/>
  <c r="E265" i="5"/>
  <c r="X265" i="5" s="1"/>
  <c r="I314" i="5"/>
  <c r="E314" i="5"/>
  <c r="X314" i="5" s="1"/>
  <c r="AB95" i="5"/>
  <c r="AB464" i="5"/>
  <c r="AB837" i="5"/>
  <c r="AB874" i="5"/>
  <c r="AB966" i="5"/>
  <c r="I297" i="5"/>
  <c r="E297" i="5"/>
  <c r="X297" i="5" s="1"/>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V209" i="5"/>
  <c r="G209" i="5"/>
  <c r="R379" i="5"/>
  <c r="E379" i="5"/>
  <c r="X379" i="5" s="1"/>
  <c r="H423" i="5"/>
  <c r="E423" i="5"/>
  <c r="X423" i="5" s="1"/>
  <c r="X30" i="5"/>
  <c r="X64" i="5"/>
  <c r="X68" i="5"/>
  <c r="X80" i="5"/>
  <c r="X343" i="5"/>
  <c r="X84" i="5"/>
  <c r="AB19" i="5"/>
  <c r="AB25" i="5"/>
  <c r="AB27" i="5"/>
  <c r="AB28" i="5"/>
  <c r="AB31" i="5"/>
  <c r="AB33" i="5"/>
  <c r="AB35" i="5"/>
  <c r="S38" i="5"/>
  <c r="AB38" i="5"/>
  <c r="AB39" i="5"/>
  <c r="AB41" i="5"/>
  <c r="S42"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S116" i="5"/>
  <c r="AB116" i="5"/>
  <c r="AB119" i="5"/>
  <c r="S121" i="5"/>
  <c r="AB121" i="5"/>
  <c r="AB123" i="5"/>
  <c r="AB127" i="5"/>
  <c r="AB129" i="5"/>
  <c r="AB131" i="5"/>
  <c r="AB137" i="5"/>
  <c r="AB143" i="5"/>
  <c r="AB145" i="5"/>
  <c r="AB147" i="5"/>
  <c r="AB155" i="5"/>
  <c r="AB159" i="5"/>
  <c r="AB161" i="5"/>
  <c r="AB169" i="5"/>
  <c r="AB171" i="5"/>
  <c r="AB175" i="5"/>
  <c r="AB177" i="5"/>
  <c r="AB179" i="5"/>
  <c r="AB183" i="5"/>
  <c r="S185"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H18" i="5"/>
  <c r="F18" i="5"/>
  <c r="J18" i="5"/>
  <c r="R20" i="5"/>
  <c r="F20" i="5"/>
  <c r="J20" i="5"/>
  <c r="H20" i="5"/>
  <c r="I20" i="5"/>
  <c r="F21" i="5"/>
  <c r="R21" i="5"/>
  <c r="H22" i="5"/>
  <c r="F22" i="5"/>
  <c r="J22" i="5"/>
  <c r="J24" i="5"/>
  <c r="F24" i="5"/>
  <c r="H26" i="5"/>
  <c r="F26" i="5"/>
  <c r="J26" i="5"/>
  <c r="H28" i="5"/>
  <c r="R28" i="5"/>
  <c r="F28" i="5"/>
  <c r="I28" i="5"/>
  <c r="J28" i="5"/>
  <c r="R29" i="5"/>
  <c r="F29" i="5"/>
  <c r="F30" i="5"/>
  <c r="H30" i="5"/>
  <c r="J30" i="5"/>
  <c r="F32" i="5"/>
  <c r="J32" i="5"/>
  <c r="F33" i="5"/>
  <c r="H33" i="5"/>
  <c r="J33" i="5"/>
  <c r="J34" i="5"/>
  <c r="F34" i="5"/>
  <c r="R36" i="5"/>
  <c r="I36" i="5"/>
  <c r="F36" i="5"/>
  <c r="H36" i="5"/>
  <c r="J36" i="5"/>
  <c r="F37" i="5"/>
  <c r="H37" i="5"/>
  <c r="J37" i="5"/>
  <c r="F38" i="5"/>
  <c r="J38" i="5"/>
  <c r="R40" i="5"/>
  <c r="F40" i="5"/>
  <c r="J40" i="5"/>
  <c r="H40" i="5"/>
  <c r="I40" i="5"/>
  <c r="F41" i="5"/>
  <c r="H41" i="5"/>
  <c r="J41" i="5"/>
  <c r="J42" i="5"/>
  <c r="F42" i="5"/>
  <c r="R44" i="5"/>
  <c r="I44" i="5"/>
  <c r="F44" i="5"/>
  <c r="J44" i="5"/>
  <c r="H44" i="5"/>
  <c r="F45" i="5"/>
  <c r="H45" i="5"/>
  <c r="J45" i="5"/>
  <c r="F46" i="5"/>
  <c r="J46" i="5"/>
  <c r="R48" i="5"/>
  <c r="H48" i="5"/>
  <c r="J48" i="5"/>
  <c r="I48" i="5"/>
  <c r="F48" i="5"/>
  <c r="J49" i="5"/>
  <c r="H49" i="5"/>
  <c r="F49" i="5"/>
  <c r="J50" i="5"/>
  <c r="F50" i="5"/>
  <c r="R52" i="5"/>
  <c r="I52" i="5"/>
  <c r="F52" i="5"/>
  <c r="H52" i="5"/>
  <c r="J52" i="5"/>
  <c r="F53" i="5"/>
  <c r="H53" i="5"/>
  <c r="J53" i="5"/>
  <c r="J54" i="5"/>
  <c r="F54" i="5"/>
  <c r="R56" i="5"/>
  <c r="I56" i="5"/>
  <c r="H56" i="5"/>
  <c r="J56" i="5"/>
  <c r="F56" i="5"/>
  <c r="J57" i="5"/>
  <c r="H57" i="5"/>
  <c r="F57" i="5"/>
  <c r="J58" i="5"/>
  <c r="F58" i="5"/>
  <c r="R60" i="5"/>
  <c r="H60" i="5"/>
  <c r="J60" i="5"/>
  <c r="F60" i="5"/>
  <c r="I60" i="5"/>
  <c r="F61" i="5"/>
  <c r="H61" i="5"/>
  <c r="J61" i="5"/>
  <c r="F62" i="5"/>
  <c r="J62" i="5"/>
  <c r="R64" i="5"/>
  <c r="F64" i="5"/>
  <c r="J64" i="5"/>
  <c r="H64" i="5"/>
  <c r="I64" i="5"/>
  <c r="J65" i="5"/>
  <c r="H65" i="5"/>
  <c r="F65" i="5"/>
  <c r="J66" i="5"/>
  <c r="F66" i="5"/>
  <c r="R68" i="5"/>
  <c r="H68" i="5"/>
  <c r="I68" i="5"/>
  <c r="F68" i="5"/>
  <c r="J68" i="5"/>
  <c r="J69" i="5"/>
  <c r="F69" i="5"/>
  <c r="H69" i="5"/>
  <c r="F70" i="5"/>
  <c r="J70" i="5"/>
  <c r="R72" i="5"/>
  <c r="H72" i="5"/>
  <c r="J72" i="5"/>
  <c r="I72" i="5"/>
  <c r="F72" i="5"/>
  <c r="F73" i="5"/>
  <c r="J73" i="5"/>
  <c r="H73" i="5"/>
  <c r="J74" i="5"/>
  <c r="F74" i="5"/>
  <c r="R76" i="5"/>
  <c r="H76" i="5"/>
  <c r="F76" i="5"/>
  <c r="J76" i="5"/>
  <c r="I76" i="5"/>
  <c r="F77" i="5"/>
  <c r="H77" i="5"/>
  <c r="J77" i="5"/>
  <c r="F78" i="5"/>
  <c r="J78" i="5"/>
  <c r="R80" i="5"/>
  <c r="I80" i="5"/>
  <c r="H80" i="5"/>
  <c r="J80" i="5"/>
  <c r="F80" i="5"/>
  <c r="H81" i="5"/>
  <c r="F81" i="5"/>
  <c r="J81" i="5"/>
  <c r="F82" i="5"/>
  <c r="J82" i="5"/>
  <c r="R84" i="5"/>
  <c r="H84" i="5"/>
  <c r="J84" i="5"/>
  <c r="F84" i="5"/>
  <c r="I84" i="5"/>
  <c r="J85" i="5"/>
  <c r="F85" i="5"/>
  <c r="H85" i="5"/>
  <c r="F86" i="5"/>
  <c r="J86" i="5"/>
  <c r="R88" i="5"/>
  <c r="F88" i="5"/>
  <c r="H88" i="5"/>
  <c r="J88" i="5"/>
  <c r="I88" i="5"/>
  <c r="H89" i="5"/>
  <c r="J89" i="5"/>
  <c r="F89" i="5"/>
  <c r="F90" i="5"/>
  <c r="J90" i="5"/>
  <c r="I92" i="5"/>
  <c r="H92" i="5"/>
  <c r="F92" i="5"/>
  <c r="J92" i="5"/>
  <c r="F93" i="5"/>
  <c r="H93" i="5"/>
  <c r="J93" i="5"/>
  <c r="F94" i="5"/>
  <c r="J94" i="5"/>
  <c r="R96" i="5"/>
  <c r="I96" i="5"/>
  <c r="J96" i="5"/>
  <c r="H96" i="5"/>
  <c r="F96" i="5"/>
  <c r="F97" i="5"/>
  <c r="J97" i="5"/>
  <c r="H97" i="5"/>
  <c r="J98" i="5"/>
  <c r="F98" i="5"/>
  <c r="I101" i="5"/>
  <c r="H101" i="5"/>
  <c r="J101" i="5"/>
  <c r="I106" i="5"/>
  <c r="H106" i="5"/>
  <c r="J106" i="5"/>
  <c r="R106" i="5"/>
  <c r="F106" i="5"/>
  <c r="H109" i="5"/>
  <c r="I109" i="5"/>
  <c r="J109" i="5"/>
  <c r="R110" i="5"/>
  <c r="J110" i="5"/>
  <c r="F110" i="5"/>
  <c r="J113" i="5"/>
  <c r="I113" i="5"/>
  <c r="H113" i="5"/>
  <c r="F114" i="5"/>
  <c r="I114" i="5"/>
  <c r="J114" i="5"/>
  <c r="H114" i="5"/>
  <c r="R114" i="5"/>
  <c r="E117" i="5"/>
  <c r="X117" i="5" s="1"/>
  <c r="I117" i="5"/>
  <c r="H117" i="5"/>
  <c r="J117" i="5"/>
  <c r="F117" i="5"/>
  <c r="R117" i="5"/>
  <c r="J118" i="5"/>
  <c r="F118" i="5"/>
  <c r="R118" i="5"/>
  <c r="H118" i="5"/>
  <c r="H121" i="5"/>
  <c r="J121" i="5"/>
  <c r="I121" i="5"/>
  <c r="R122" i="5"/>
  <c r="H122" i="5"/>
  <c r="J122" i="5"/>
  <c r="F122" i="5"/>
  <c r="R125" i="5"/>
  <c r="H125" i="5"/>
  <c r="F125" i="5"/>
  <c r="I125" i="5"/>
  <c r="J125" i="5"/>
  <c r="F126" i="5"/>
  <c r="J126" i="5"/>
  <c r="R126" i="5"/>
  <c r="J129" i="5"/>
  <c r="H129" i="5"/>
  <c r="I129" i="5"/>
  <c r="F130" i="5"/>
  <c r="R130" i="5"/>
  <c r="J130" i="5"/>
  <c r="J133" i="5"/>
  <c r="H133" i="5"/>
  <c r="I133" i="5"/>
  <c r="I138" i="5"/>
  <c r="F138" i="5"/>
  <c r="R138" i="5"/>
  <c r="J138" i="5"/>
  <c r="H138" i="5"/>
  <c r="I141" i="5"/>
  <c r="J141" i="5"/>
  <c r="H141" i="5"/>
  <c r="F142" i="5"/>
  <c r="R142" i="5"/>
  <c r="J142" i="5"/>
  <c r="J145" i="5"/>
  <c r="I145" i="5"/>
  <c r="H145" i="5"/>
  <c r="H146" i="5"/>
  <c r="J146" i="5"/>
  <c r="F146" i="5"/>
  <c r="I146" i="5"/>
  <c r="R146" i="5"/>
  <c r="J149" i="5"/>
  <c r="H149" i="5"/>
  <c r="I149" i="5"/>
  <c r="F149" i="5"/>
  <c r="R149" i="5"/>
  <c r="I150" i="5"/>
  <c r="J150" i="5"/>
  <c r="R150" i="5"/>
  <c r="F150" i="5"/>
  <c r="H150" i="5"/>
  <c r="I153" i="5"/>
  <c r="J153" i="5"/>
  <c r="H153" i="5"/>
  <c r="I154" i="5"/>
  <c r="R154" i="5"/>
  <c r="J154" i="5"/>
  <c r="H154" i="5"/>
  <c r="F154" i="5"/>
  <c r="R157" i="5"/>
  <c r="F157" i="5"/>
  <c r="J157" i="5"/>
  <c r="I157" i="5"/>
  <c r="H157" i="5"/>
  <c r="J158" i="5"/>
  <c r="R158" i="5"/>
  <c r="F158" i="5"/>
  <c r="J161" i="5"/>
  <c r="I161" i="5"/>
  <c r="H161" i="5"/>
  <c r="F162" i="5"/>
  <c r="R162" i="5"/>
  <c r="J162" i="5"/>
  <c r="I165" i="5"/>
  <c r="H165" i="5"/>
  <c r="J165" i="5"/>
  <c r="F170" i="5"/>
  <c r="J170" i="5"/>
  <c r="R170" i="5"/>
  <c r="H170" i="5"/>
  <c r="I173" i="5"/>
  <c r="J173" i="5"/>
  <c r="H173" i="5"/>
  <c r="R174" i="5"/>
  <c r="F174" i="5"/>
  <c r="J174" i="5"/>
  <c r="J177" i="5"/>
  <c r="I177" i="5"/>
  <c r="H177" i="5"/>
  <c r="H178" i="5"/>
  <c r="F178" i="5"/>
  <c r="R178" i="5"/>
  <c r="J178" i="5"/>
  <c r="I178" i="5"/>
  <c r="E181" i="5"/>
  <c r="X181" i="5" s="1"/>
  <c r="I181" i="5"/>
  <c r="R181" i="5"/>
  <c r="H181" i="5"/>
  <c r="J181" i="5"/>
  <c r="F181" i="5"/>
  <c r="H182" i="5"/>
  <c r="F182" i="5"/>
  <c r="R182" i="5"/>
  <c r="J182" i="5"/>
  <c r="J185" i="5"/>
  <c r="I185" i="5"/>
  <c r="H185" i="5"/>
  <c r="I186" i="5"/>
  <c r="H186" i="5"/>
  <c r="J186" i="5"/>
  <c r="F186" i="5"/>
  <c r="R186" i="5"/>
  <c r="R190" i="5"/>
  <c r="J190" i="5"/>
  <c r="F190" i="5"/>
  <c r="I193" i="5"/>
  <c r="H193" i="5"/>
  <c r="J193" i="5"/>
  <c r="J197" i="5"/>
  <c r="I197" i="5"/>
  <c r="H197" i="5"/>
  <c r="I202" i="5"/>
  <c r="F202" i="5"/>
  <c r="R202" i="5"/>
  <c r="H202" i="5"/>
  <c r="J202" i="5"/>
  <c r="H205" i="5"/>
  <c r="J205" i="5"/>
  <c r="I205" i="5"/>
  <c r="H206" i="5"/>
  <c r="J206" i="5"/>
  <c r="I206" i="5"/>
  <c r="R206" i="5"/>
  <c r="F206" i="5"/>
  <c r="R210" i="5"/>
  <c r="F210" i="5"/>
  <c r="H210" i="5"/>
  <c r="I210" i="5"/>
  <c r="J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R246" i="5"/>
  <c r="F246" i="5"/>
  <c r="I246" i="5"/>
  <c r="H246" i="5"/>
  <c r="J246" i="5"/>
  <c r="I250" i="5"/>
  <c r="J250" i="5"/>
  <c r="R250" i="5"/>
  <c r="F250" i="5"/>
  <c r="H250" i="5"/>
  <c r="I254" i="5"/>
  <c r="J254" i="5"/>
  <c r="R254" i="5"/>
  <c r="F254" i="5"/>
  <c r="H254" i="5"/>
  <c r="E258" i="5"/>
  <c r="X258" i="5" s="1"/>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E331" i="5"/>
  <c r="X331" i="5" s="1"/>
  <c r="R331" i="5"/>
  <c r="F331" i="5"/>
  <c r="I331" i="5"/>
  <c r="H331" i="5"/>
  <c r="J331" i="5"/>
  <c r="R351" i="5"/>
  <c r="J351" i="5"/>
  <c r="E351" i="5"/>
  <c r="X351" i="5" s="1"/>
  <c r="H351" i="5"/>
  <c r="I351" i="5"/>
  <c r="F351" i="5"/>
  <c r="F352" i="5"/>
  <c r="I352" i="5"/>
  <c r="R352" i="5"/>
  <c r="J352" i="5"/>
  <c r="E352" i="5"/>
  <c r="X352" i="5" s="1"/>
  <c r="H352" i="5"/>
  <c r="E371" i="5"/>
  <c r="X371" i="5" s="1"/>
  <c r="H371" i="5"/>
  <c r="R371" i="5"/>
  <c r="F371" i="5"/>
  <c r="I371" i="5"/>
  <c r="J371" i="5"/>
  <c r="F383" i="5"/>
  <c r="I383" i="5"/>
  <c r="H383" i="5"/>
  <c r="J383" i="5"/>
  <c r="R383" i="5"/>
  <c r="E383" i="5"/>
  <c r="X383" i="5" s="1"/>
  <c r="J384" i="5"/>
  <c r="F384" i="5"/>
  <c r="H384" i="5"/>
  <c r="I384" i="5"/>
  <c r="E384" i="5"/>
  <c r="X384" i="5" s="1"/>
  <c r="R384" i="5"/>
  <c r="R407" i="5"/>
  <c r="E407" i="5"/>
  <c r="X407" i="5" s="1"/>
  <c r="R463" i="5"/>
  <c r="E463" i="5"/>
  <c r="X463" i="5" s="1"/>
  <c r="E470" i="5"/>
  <c r="X470" i="5" s="1"/>
  <c r="F470" i="5"/>
  <c r="I470" i="5"/>
  <c r="J470" i="5"/>
  <c r="R470" i="5"/>
  <c r="H470" i="5"/>
  <c r="I472" i="5"/>
  <c r="E472" i="5"/>
  <c r="X472" i="5" s="1"/>
  <c r="E494" i="5"/>
  <c r="X494" i="5" s="1"/>
  <c r="R494" i="5"/>
  <c r="H494" i="5"/>
  <c r="J494" i="5"/>
  <c r="F494" i="5"/>
  <c r="I494" i="5"/>
  <c r="R562" i="5"/>
  <c r="E562" i="5"/>
  <c r="X562" i="5" s="1"/>
  <c r="H738" i="5"/>
  <c r="E738" i="5"/>
  <c r="X738" i="5" s="1"/>
  <c r="R774" i="5"/>
  <c r="E774" i="5"/>
  <c r="X774" i="5" s="1"/>
  <c r="J942" i="5"/>
  <c r="E942" i="5"/>
  <c r="X942" i="5" s="1"/>
  <c r="S11" i="5"/>
  <c r="AB11" i="5"/>
  <c r="AB12" i="5"/>
  <c r="S12" i="5"/>
  <c r="S13" i="5"/>
  <c r="AB13" i="5"/>
  <c r="S14" i="5"/>
  <c r="AB14" i="5"/>
  <c r="AB15" i="5"/>
  <c r="S15" i="5"/>
  <c r="AB16" i="5"/>
  <c r="S16" i="5"/>
  <c r="AB17" i="5"/>
  <c r="S17" i="5"/>
  <c r="AB18" i="5"/>
  <c r="S20" i="5"/>
  <c r="S21" i="5"/>
  <c r="S22" i="5"/>
  <c r="AB22" i="5"/>
  <c r="S23" i="5"/>
  <c r="AB24" i="5"/>
  <c r="S24" i="5"/>
  <c r="AB26" i="5"/>
  <c r="S29" i="5"/>
  <c r="S30" i="5"/>
  <c r="AB30" i="5"/>
  <c r="S32" i="5"/>
  <c r="AB32" i="5"/>
  <c r="S34" i="5"/>
  <c r="S36" i="5"/>
  <c r="S37" i="5"/>
  <c r="S40" i="5"/>
  <c r="S43" i="5"/>
  <c r="S44" i="5"/>
  <c r="S46" i="5"/>
  <c r="S48" i="5"/>
  <c r="S50" i="5"/>
  <c r="S52" i="5"/>
  <c r="S54" i="5"/>
  <c r="S56" i="5"/>
  <c r="S58" i="5"/>
  <c r="S60" i="5"/>
  <c r="S62" i="5"/>
  <c r="S63" i="5"/>
  <c r="S64" i="5"/>
  <c r="S66" i="5"/>
  <c r="S68" i="5"/>
  <c r="S70" i="5"/>
  <c r="S71" i="5"/>
  <c r="S72" i="5"/>
  <c r="S74" i="5"/>
  <c r="S76" i="5"/>
  <c r="S78" i="5"/>
  <c r="S79" i="5"/>
  <c r="S80" i="5"/>
  <c r="S82" i="5"/>
  <c r="S84" i="5"/>
  <c r="S86" i="5"/>
  <c r="S87" i="5"/>
  <c r="S88" i="5"/>
  <c r="S90" i="5"/>
  <c r="S91" i="5"/>
  <c r="S92" i="5"/>
  <c r="S96" i="5"/>
  <c r="S98" i="5"/>
  <c r="S100" i="5"/>
  <c r="S101" i="5"/>
  <c r="AB102" i="5"/>
  <c r="S102" i="5"/>
  <c r="AB103" i="5"/>
  <c r="S103" i="5"/>
  <c r="S104" i="5"/>
  <c r="AB106" i="5"/>
  <c r="S107" i="5"/>
  <c r="S108" i="5"/>
  <c r="AB108" i="5"/>
  <c r="S109" i="5"/>
  <c r="S110" i="5"/>
  <c r="AB110" i="5"/>
  <c r="S112" i="5"/>
  <c r="AB112" i="5"/>
  <c r="AB114" i="5"/>
  <c r="S114" i="5"/>
  <c r="S115" i="5"/>
  <c r="S117" i="5"/>
  <c r="AB118" i="5"/>
  <c r="S118" i="5"/>
  <c r="S120" i="5"/>
  <c r="S122" i="5"/>
  <c r="AB122" i="5"/>
  <c r="AB124" i="5"/>
  <c r="S124" i="5"/>
  <c r="AB125" i="5"/>
  <c r="S126" i="5"/>
  <c r="AB126" i="5"/>
  <c r="AB128" i="5"/>
  <c r="S128" i="5"/>
  <c r="AB130" i="5"/>
  <c r="S130" i="5"/>
  <c r="AB132" i="5"/>
  <c r="S132" i="5"/>
  <c r="S133" i="5"/>
  <c r="AB134" i="5"/>
  <c r="S134" i="5"/>
  <c r="AB135" i="5"/>
  <c r="S136" i="5"/>
  <c r="AB138" i="5"/>
  <c r="S138" i="5"/>
  <c r="S139" i="5"/>
  <c r="S140" i="5"/>
  <c r="AB140" i="5"/>
  <c r="S141" i="5"/>
  <c r="AB142" i="5"/>
  <c r="S142" i="5"/>
  <c r="AB144" i="5"/>
  <c r="S144" i="5"/>
  <c r="S146" i="5"/>
  <c r="AB146" i="5"/>
  <c r="S148" i="5"/>
  <c r="S149" i="5"/>
  <c r="AB150" i="5"/>
  <c r="S151" i="5"/>
  <c r="S152" i="5"/>
  <c r="S153" i="5"/>
  <c r="AB154" i="5"/>
  <c r="S154" i="5"/>
  <c r="AB156" i="5"/>
  <c r="S156" i="5"/>
  <c r="AB157" i="5"/>
  <c r="S158" i="5"/>
  <c r="AB158" i="5"/>
  <c r="AB160" i="5"/>
  <c r="S160" i="5"/>
  <c r="AB162" i="5"/>
  <c r="S162" i="5"/>
  <c r="S163" i="5"/>
  <c r="S164" i="5"/>
  <c r="AB164" i="5"/>
  <c r="S165" i="5"/>
  <c r="S166" i="5"/>
  <c r="AB166" i="5"/>
  <c r="AB167" i="5"/>
  <c r="S168" i="5"/>
  <c r="S170" i="5"/>
  <c r="AB170" i="5"/>
  <c r="AB172" i="5"/>
  <c r="S172" i="5"/>
  <c r="S173" i="5"/>
  <c r="AB174" i="5"/>
  <c r="S174" i="5"/>
  <c r="AB176" i="5"/>
  <c r="S176" i="5"/>
  <c r="S178" i="5"/>
  <c r="AB178" i="5"/>
  <c r="S180" i="5"/>
  <c r="S181" i="5"/>
  <c r="AB182" i="5"/>
  <c r="S182" i="5"/>
  <c r="S184" i="5"/>
  <c r="S186" i="5"/>
  <c r="AB186" i="5"/>
  <c r="S188" i="5"/>
  <c r="AB188" i="5"/>
  <c r="AB189" i="5"/>
  <c r="S189" i="5"/>
  <c r="S191" i="5"/>
  <c r="S192" i="5"/>
  <c r="AB192" i="5"/>
  <c r="S194" i="5"/>
  <c r="AB194" i="5"/>
  <c r="S196" i="5"/>
  <c r="AB196" i="5"/>
  <c r="S198" i="5"/>
  <c r="AB198" i="5"/>
  <c r="AB199" i="5"/>
  <c r="S200" i="5"/>
  <c r="S201" i="5"/>
  <c r="AB202" i="5"/>
  <c r="S202" i="5"/>
  <c r="AB204" i="5"/>
  <c r="S204" i="5"/>
  <c r="S205" i="5"/>
  <c r="S206" i="5"/>
  <c r="AB206" i="5"/>
  <c r="S207" i="5"/>
  <c r="AB207"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s="1"/>
  <c r="F1017" i="5"/>
  <c r="H1017" i="5"/>
  <c r="G1017" i="5"/>
  <c r="I1017" i="5"/>
  <c r="R1017" i="5"/>
  <c r="J1017" i="5"/>
  <c r="E1017" i="5"/>
  <c r="X1017" i="5" s="1"/>
  <c r="G1018" i="5"/>
  <c r="I1018" i="5"/>
  <c r="J1018" i="5"/>
  <c r="R1018" i="5"/>
  <c r="F1018" i="5"/>
  <c r="H1018" i="5"/>
  <c r="E1018" i="5"/>
  <c r="X1018" i="5" s="1"/>
  <c r="G1019" i="5"/>
  <c r="R1019" i="5"/>
  <c r="I1019" i="5"/>
  <c r="F1019" i="5"/>
  <c r="H1019" i="5"/>
  <c r="J1019" i="5"/>
  <c r="E1019" i="5"/>
  <c r="X1019" i="5" s="1"/>
  <c r="H1020" i="5"/>
  <c r="F1020" i="5"/>
  <c r="G1020" i="5"/>
  <c r="R1020" i="5"/>
  <c r="I1020" i="5"/>
  <c r="J1020" i="5"/>
  <c r="E1020" i="5"/>
  <c r="X1020" i="5" s="1"/>
  <c r="G1021" i="5"/>
  <c r="R1021" i="5"/>
  <c r="F1021" i="5"/>
  <c r="H1021" i="5"/>
  <c r="I1021" i="5"/>
  <c r="J1021" i="5"/>
  <c r="E1021" i="5"/>
  <c r="X1021" i="5" s="1"/>
  <c r="G1022" i="5"/>
  <c r="I1022" i="5"/>
  <c r="J1022" i="5"/>
  <c r="R1022" i="5"/>
  <c r="F1022" i="5"/>
  <c r="H1022" i="5"/>
  <c r="E1022" i="5"/>
  <c r="X1022" i="5" s="1"/>
  <c r="G1023" i="5"/>
  <c r="R1023" i="5"/>
  <c r="I1023" i="5"/>
  <c r="F1023" i="5"/>
  <c r="H1023" i="5"/>
  <c r="J1023" i="5"/>
  <c r="E1023" i="5"/>
  <c r="X1023" i="5" s="1"/>
  <c r="H1024" i="5"/>
  <c r="J1024" i="5"/>
  <c r="G1024" i="5"/>
  <c r="F1024" i="5"/>
  <c r="I1024" i="5"/>
  <c r="R1024" i="5"/>
  <c r="E1024" i="5"/>
  <c r="X1024" i="5" s="1"/>
  <c r="G1025" i="5"/>
  <c r="H1025" i="5"/>
  <c r="I1025" i="5"/>
  <c r="J1025" i="5"/>
  <c r="F1025" i="5"/>
  <c r="R1025" i="5"/>
  <c r="E1025" i="5"/>
  <c r="X1025" i="5" s="1"/>
  <c r="G1026" i="5"/>
  <c r="F1026" i="5"/>
  <c r="I1026" i="5"/>
  <c r="J1026" i="5"/>
  <c r="R1026" i="5"/>
  <c r="H1026" i="5"/>
  <c r="E1026" i="5"/>
  <c r="X1026" i="5" s="1"/>
  <c r="G1027" i="5"/>
  <c r="R1027" i="5"/>
  <c r="I1027" i="5"/>
  <c r="F1027" i="5"/>
  <c r="H1027" i="5"/>
  <c r="J1027" i="5"/>
  <c r="E1027" i="5"/>
  <c r="X1027" i="5" s="1"/>
  <c r="J1028" i="5"/>
  <c r="F1028" i="5"/>
  <c r="H1028" i="5"/>
  <c r="I1028" i="5"/>
  <c r="G1028" i="5"/>
  <c r="R1028" i="5"/>
  <c r="E1028" i="5"/>
  <c r="X1028" i="5" s="1"/>
  <c r="G1029" i="5"/>
  <c r="F1029" i="5"/>
  <c r="R1029" i="5"/>
  <c r="H1029" i="5"/>
  <c r="I1029" i="5"/>
  <c r="J1029" i="5"/>
  <c r="E1029" i="5"/>
  <c r="X1029" i="5" s="1"/>
  <c r="G1030" i="5"/>
  <c r="F1030" i="5"/>
  <c r="H1030" i="5"/>
  <c r="I1030" i="5"/>
  <c r="J1030" i="5"/>
  <c r="R1030" i="5"/>
  <c r="E1030" i="5"/>
  <c r="X1030" i="5" s="1"/>
  <c r="G1031" i="5"/>
  <c r="R1031" i="5"/>
  <c r="I1031" i="5"/>
  <c r="J1031" i="5"/>
  <c r="H1031" i="5"/>
  <c r="F1031" i="5"/>
  <c r="E1031" i="5"/>
  <c r="X1031" i="5" s="1"/>
  <c r="R1032" i="5"/>
  <c r="J1032" i="5"/>
  <c r="H1032" i="5"/>
  <c r="G1032" i="5"/>
  <c r="F1032" i="5"/>
  <c r="I1032" i="5"/>
  <c r="E1032" i="5"/>
  <c r="X1032" i="5" s="1"/>
  <c r="I1033" i="5"/>
  <c r="H1033" i="5"/>
  <c r="G1033" i="5"/>
  <c r="F1033" i="5"/>
  <c r="J1033" i="5"/>
  <c r="R1033" i="5"/>
  <c r="E1033" i="5"/>
  <c r="X1033" i="5" s="1"/>
  <c r="G1034" i="5"/>
  <c r="I1034" i="5"/>
  <c r="J1034" i="5"/>
  <c r="R1034" i="5"/>
  <c r="F1034" i="5"/>
  <c r="H1034" i="5"/>
  <c r="E1034" i="5"/>
  <c r="X1034" i="5" s="1"/>
  <c r="I1035" i="5"/>
  <c r="H1035" i="5"/>
  <c r="F1035" i="5"/>
  <c r="J1035" i="5"/>
  <c r="G1035" i="5"/>
  <c r="R1035" i="5"/>
  <c r="E1035" i="5"/>
  <c r="X1035" i="5" s="1"/>
  <c r="I1036" i="5"/>
  <c r="J1036" i="5"/>
  <c r="R1036" i="5"/>
  <c r="G1036" i="5"/>
  <c r="H1036" i="5"/>
  <c r="F1036" i="5"/>
  <c r="E1036" i="5"/>
  <c r="X1036" i="5" s="1"/>
  <c r="G1037" i="5"/>
  <c r="R1037" i="5"/>
  <c r="F1037" i="5"/>
  <c r="H1037" i="5"/>
  <c r="I1037" i="5"/>
  <c r="J1037" i="5"/>
  <c r="E1037" i="5"/>
  <c r="X1037" i="5" s="1"/>
  <c r="G1038" i="5"/>
  <c r="I1038" i="5"/>
  <c r="J1038" i="5"/>
  <c r="R1038" i="5"/>
  <c r="F1038" i="5"/>
  <c r="H1038" i="5"/>
  <c r="E1038" i="5"/>
  <c r="X1038" i="5" s="1"/>
  <c r="G1039" i="5"/>
  <c r="F1039" i="5"/>
  <c r="R1039" i="5"/>
  <c r="J1039" i="5"/>
  <c r="H1039" i="5"/>
  <c r="I1039" i="5"/>
  <c r="E1039" i="5"/>
  <c r="X1039" i="5" s="1"/>
  <c r="V1040" i="5"/>
  <c r="G1041" i="5"/>
  <c r="F1041" i="5"/>
  <c r="R1041" i="5"/>
  <c r="H1041" i="5"/>
  <c r="I1041" i="5"/>
  <c r="J1041" i="5"/>
  <c r="E1041" i="5"/>
  <c r="X1041" i="5" s="1"/>
  <c r="G1042" i="5"/>
  <c r="F1042" i="5"/>
  <c r="H1042" i="5"/>
  <c r="I1042" i="5"/>
  <c r="J1042" i="5"/>
  <c r="R1042" i="5"/>
  <c r="E1042" i="5"/>
  <c r="X1042" i="5" s="1"/>
  <c r="G1043" i="5"/>
  <c r="R1043" i="5"/>
  <c r="I1043" i="5"/>
  <c r="F1043" i="5"/>
  <c r="H1043" i="5"/>
  <c r="J1043" i="5"/>
  <c r="E1043" i="5"/>
  <c r="X1043" i="5" s="1"/>
  <c r="R1044" i="5"/>
  <c r="G1044" i="5"/>
  <c r="H1044" i="5"/>
  <c r="J1044" i="5"/>
  <c r="I1044" i="5"/>
  <c r="F1044" i="5"/>
  <c r="E1044" i="5"/>
  <c r="X1044" i="5" s="1"/>
  <c r="G1045" i="5"/>
  <c r="H1045" i="5"/>
  <c r="I1045" i="5"/>
  <c r="J1045" i="5"/>
  <c r="F1045" i="5"/>
  <c r="R1045" i="5"/>
  <c r="E1045" i="5"/>
  <c r="X1045" i="5" s="1"/>
  <c r="G1046" i="5"/>
  <c r="I1046" i="5"/>
  <c r="J1046" i="5"/>
  <c r="R1046" i="5"/>
  <c r="F1046" i="5"/>
  <c r="H1046" i="5"/>
  <c r="E1046" i="5"/>
  <c r="X1046" i="5" s="1"/>
  <c r="G1047" i="5"/>
  <c r="R1047" i="5"/>
  <c r="I1047" i="5"/>
  <c r="F1047" i="5"/>
  <c r="H1047" i="5"/>
  <c r="J1047" i="5"/>
  <c r="E1047" i="5"/>
  <c r="X1047" i="5" s="1"/>
  <c r="J1048" i="5"/>
  <c r="H1048" i="5"/>
  <c r="I1048" i="5"/>
  <c r="F1048" i="5"/>
  <c r="R1048" i="5"/>
  <c r="G1048" i="5"/>
  <c r="E1048" i="5"/>
  <c r="X1048" i="5" s="1"/>
  <c r="G1049" i="5"/>
  <c r="R1049" i="5"/>
  <c r="I1049" i="5"/>
  <c r="J1049" i="5"/>
  <c r="F1049" i="5"/>
  <c r="H1049" i="5"/>
  <c r="E1049" i="5"/>
  <c r="X1049" i="5" s="1"/>
  <c r="G1050" i="5"/>
  <c r="I1050" i="5"/>
  <c r="J1050" i="5"/>
  <c r="R1050" i="5"/>
  <c r="F1050" i="5"/>
  <c r="H1050" i="5"/>
  <c r="E1050" i="5"/>
  <c r="X1050" i="5" s="1"/>
  <c r="F1051" i="5"/>
  <c r="J1051" i="5"/>
  <c r="R1051" i="5"/>
  <c r="I1051" i="5"/>
  <c r="G1051" i="5"/>
  <c r="H1051" i="5"/>
  <c r="E1051" i="5"/>
  <c r="X1051" i="5" s="1"/>
  <c r="R1052" i="5"/>
  <c r="H1052" i="5"/>
  <c r="I1052" i="5"/>
  <c r="J1052" i="5"/>
  <c r="F1052" i="5"/>
  <c r="G1052" i="5"/>
  <c r="E1052" i="5"/>
  <c r="X1052" i="5" s="1"/>
  <c r="G1053" i="5"/>
  <c r="R1053" i="5"/>
  <c r="F1053" i="5"/>
  <c r="H1053" i="5"/>
  <c r="I1053" i="5"/>
  <c r="J1053" i="5"/>
  <c r="E1053" i="5"/>
  <c r="X1053" i="5" s="1"/>
  <c r="G1054" i="5"/>
  <c r="I1054" i="5"/>
  <c r="J1054" i="5"/>
  <c r="R1054" i="5"/>
  <c r="F1054" i="5"/>
  <c r="H1054" i="5"/>
  <c r="E1054" i="5"/>
  <c r="X1054" i="5" s="1"/>
  <c r="R1055" i="5"/>
  <c r="H1055" i="5"/>
  <c r="G1055" i="5"/>
  <c r="J1055" i="5"/>
  <c r="F1055" i="5"/>
  <c r="I1055" i="5"/>
  <c r="E1055" i="5"/>
  <c r="X1055" i="5" s="1"/>
  <c r="R1056" i="5"/>
  <c r="H1056" i="5"/>
  <c r="F1056" i="5"/>
  <c r="G1056" i="5"/>
  <c r="I1056" i="5"/>
  <c r="J1056" i="5"/>
  <c r="E1056" i="5"/>
  <c r="X1056" i="5" s="1"/>
  <c r="G1057" i="5"/>
  <c r="F1057" i="5"/>
  <c r="R1057" i="5"/>
  <c r="H1057" i="5"/>
  <c r="I1057" i="5"/>
  <c r="J1057" i="5"/>
  <c r="E1057" i="5"/>
  <c r="X1057" i="5" s="1"/>
  <c r="G1058" i="5"/>
  <c r="F1058" i="5"/>
  <c r="H1058" i="5"/>
  <c r="I1058" i="5"/>
  <c r="J1058" i="5"/>
  <c r="R1058" i="5"/>
  <c r="E1058" i="5"/>
  <c r="X1058" i="5" s="1"/>
  <c r="G1059" i="5"/>
  <c r="R1059" i="5"/>
  <c r="I1059" i="5"/>
  <c r="H1059" i="5"/>
  <c r="J1059" i="5"/>
  <c r="F1059" i="5"/>
  <c r="E1059" i="5"/>
  <c r="X1059" i="5" s="1"/>
  <c r="H1060" i="5"/>
  <c r="J1060" i="5"/>
  <c r="I1060" i="5"/>
  <c r="G1060" i="5"/>
  <c r="R1060" i="5"/>
  <c r="F1060" i="5"/>
  <c r="E1060" i="5"/>
  <c r="X1060" i="5" s="1"/>
  <c r="G1061" i="5"/>
  <c r="H1061" i="5"/>
  <c r="I1061" i="5"/>
  <c r="J1061" i="5"/>
  <c r="F1061" i="5"/>
  <c r="R1061" i="5"/>
  <c r="E1061" i="5"/>
  <c r="X1061" i="5" s="1"/>
  <c r="G1062" i="5"/>
  <c r="I1062" i="5"/>
  <c r="J1062" i="5"/>
  <c r="R1062" i="5"/>
  <c r="F1062" i="5"/>
  <c r="H1062" i="5"/>
  <c r="E1062" i="5"/>
  <c r="X1062" i="5" s="1"/>
  <c r="G1063" i="5"/>
  <c r="R1063" i="5"/>
  <c r="I1063" i="5"/>
  <c r="F1063" i="5"/>
  <c r="J1063" i="5"/>
  <c r="H1063" i="5"/>
  <c r="E1063" i="5"/>
  <c r="X1063" i="5" s="1"/>
  <c r="R1064" i="5"/>
  <c r="H1064" i="5"/>
  <c r="G1064" i="5"/>
  <c r="F1064" i="5"/>
  <c r="I1064" i="5"/>
  <c r="J1064" i="5"/>
  <c r="E1064" i="5"/>
  <c r="X1064" i="5" s="1"/>
  <c r="G1065" i="5"/>
  <c r="R1065" i="5"/>
  <c r="J1065" i="5"/>
  <c r="F1065" i="5"/>
  <c r="H1065" i="5"/>
  <c r="I1065" i="5"/>
  <c r="E1065" i="5"/>
  <c r="X1065" i="5" s="1"/>
  <c r="G1066" i="5"/>
  <c r="I1066" i="5"/>
  <c r="J1066" i="5"/>
  <c r="R1066" i="5"/>
  <c r="F1066" i="5"/>
  <c r="H1066" i="5"/>
  <c r="E1066" i="5"/>
  <c r="X1066" i="5" s="1"/>
  <c r="I1067" i="5"/>
  <c r="H1067" i="5"/>
  <c r="G1067" i="5"/>
  <c r="R1067" i="5"/>
  <c r="J1067" i="5"/>
  <c r="F1067" i="5"/>
  <c r="E1067" i="5"/>
  <c r="X1067" i="5" s="1"/>
  <c r="V1068" i="5"/>
  <c r="G1069" i="5"/>
  <c r="R1069" i="5"/>
  <c r="F1069" i="5"/>
  <c r="H1069" i="5"/>
  <c r="I1069" i="5"/>
  <c r="J1069" i="5"/>
  <c r="E1069" i="5"/>
  <c r="X1069" i="5" s="1"/>
  <c r="G1070" i="5"/>
  <c r="I1070" i="5"/>
  <c r="J1070" i="5"/>
  <c r="R1070" i="5"/>
  <c r="F1070" i="5"/>
  <c r="H1070" i="5"/>
  <c r="E1070" i="5"/>
  <c r="X1070" i="5" s="1"/>
  <c r="H1071" i="5"/>
  <c r="G1071" i="5"/>
  <c r="J1071" i="5"/>
  <c r="R1071" i="5"/>
  <c r="I1071" i="5"/>
  <c r="F1071" i="5"/>
  <c r="E1071" i="5"/>
  <c r="X1071" i="5" s="1"/>
  <c r="I1072" i="5"/>
  <c r="F1072" i="5"/>
  <c r="J1072" i="5"/>
  <c r="G1072" i="5"/>
  <c r="R1072" i="5"/>
  <c r="H1072" i="5"/>
  <c r="E1072" i="5"/>
  <c r="X1072" i="5" s="1"/>
  <c r="G1073" i="5"/>
  <c r="F1073" i="5"/>
  <c r="R1073" i="5"/>
  <c r="H1073" i="5"/>
  <c r="I1073" i="5"/>
  <c r="J1073" i="5"/>
  <c r="E1073" i="5"/>
  <c r="X1073" i="5" s="1"/>
  <c r="F1074" i="5"/>
  <c r="J1074" i="5"/>
  <c r="G1074" i="5"/>
  <c r="R1074" i="5"/>
  <c r="I1074" i="5"/>
  <c r="H1074" i="5"/>
  <c r="E1074" i="5"/>
  <c r="X1074" i="5" s="1"/>
  <c r="G1075" i="5"/>
  <c r="R1075" i="5"/>
  <c r="I1075" i="5"/>
  <c r="J1075" i="5"/>
  <c r="F1075" i="5"/>
  <c r="H1075" i="5"/>
  <c r="E1075" i="5"/>
  <c r="X1075" i="5" s="1"/>
  <c r="G1076" i="5"/>
  <c r="J1076" i="5"/>
  <c r="I1076" i="5"/>
  <c r="R1076" i="5"/>
  <c r="F1076" i="5"/>
  <c r="H1076" i="5"/>
  <c r="E1076" i="5"/>
  <c r="X1076" i="5" s="1"/>
  <c r="G1077" i="5"/>
  <c r="H1077" i="5"/>
  <c r="I1077" i="5"/>
  <c r="J1077" i="5"/>
  <c r="F1077" i="5"/>
  <c r="R1077" i="5"/>
  <c r="E1077" i="5"/>
  <c r="X1077" i="5" s="1"/>
  <c r="G1078" i="5"/>
  <c r="I1078" i="5"/>
  <c r="J1078" i="5"/>
  <c r="R1078" i="5"/>
  <c r="F1078" i="5"/>
  <c r="H1078" i="5"/>
  <c r="E1078" i="5"/>
  <c r="X1078" i="5" s="1"/>
  <c r="G1079" i="5"/>
  <c r="F1079" i="5"/>
  <c r="J1079" i="5"/>
  <c r="R1079" i="5"/>
  <c r="I1079" i="5"/>
  <c r="H1079" i="5"/>
  <c r="E1079" i="5"/>
  <c r="X1079" i="5" s="1"/>
  <c r="I1080" i="5"/>
  <c r="H1080" i="5"/>
  <c r="G1080" i="5"/>
  <c r="R1080" i="5"/>
  <c r="F1080" i="5"/>
  <c r="J1080" i="5"/>
  <c r="E1080" i="5"/>
  <c r="X1080" i="5" s="1"/>
  <c r="I1081" i="5"/>
  <c r="H1081" i="5"/>
  <c r="J1081" i="5"/>
  <c r="R1081" i="5"/>
  <c r="G1081" i="5"/>
  <c r="F1081" i="5"/>
  <c r="E1081" i="5"/>
  <c r="X1081" i="5" s="1"/>
  <c r="G1082" i="5"/>
  <c r="I1082" i="5"/>
  <c r="J1082" i="5"/>
  <c r="R1082" i="5"/>
  <c r="F1082" i="5"/>
  <c r="H1082" i="5"/>
  <c r="E1082" i="5"/>
  <c r="X1082" i="5" s="1"/>
  <c r="G1083" i="5"/>
  <c r="R1083" i="5"/>
  <c r="I1083" i="5"/>
  <c r="J1083" i="5"/>
  <c r="H1083" i="5"/>
  <c r="F1083" i="5"/>
  <c r="E1083" i="5"/>
  <c r="X1083" i="5" s="1"/>
  <c r="I1084" i="5"/>
  <c r="J1084" i="5"/>
  <c r="H1084" i="5"/>
  <c r="G1084" i="5"/>
  <c r="R1084" i="5"/>
  <c r="F1084" i="5"/>
  <c r="E1084" i="5"/>
  <c r="X1084" i="5" s="1"/>
  <c r="G1085" i="5"/>
  <c r="R1085" i="5"/>
  <c r="F1085" i="5"/>
  <c r="H1085" i="5"/>
  <c r="I1085" i="5"/>
  <c r="J1085" i="5"/>
  <c r="E1085" i="5"/>
  <c r="X1085" i="5" s="1"/>
  <c r="G1086" i="5"/>
  <c r="R1086" i="5"/>
  <c r="J1086" i="5"/>
  <c r="I1086" i="5"/>
  <c r="H1086" i="5"/>
  <c r="F1086" i="5"/>
  <c r="E1086" i="5"/>
  <c r="X1086" i="5" s="1"/>
  <c r="G1087" i="5"/>
  <c r="R1087" i="5"/>
  <c r="I1087" i="5"/>
  <c r="H1087" i="5"/>
  <c r="J1087" i="5"/>
  <c r="F1087" i="5"/>
  <c r="E1087" i="5"/>
  <c r="X1087" i="5" s="1"/>
  <c r="F1088" i="5"/>
  <c r="J1088" i="5"/>
  <c r="I1088" i="5"/>
  <c r="H1088" i="5"/>
  <c r="G1088" i="5"/>
  <c r="R1088" i="5"/>
  <c r="E1088" i="5"/>
  <c r="X1088" i="5" s="1"/>
  <c r="G1089" i="5"/>
  <c r="F1089" i="5"/>
  <c r="R1089" i="5"/>
  <c r="H1089" i="5"/>
  <c r="I1089" i="5"/>
  <c r="J1089" i="5"/>
  <c r="E1089" i="5"/>
  <c r="X1089" i="5" s="1"/>
  <c r="G1090" i="5"/>
  <c r="F1090" i="5"/>
  <c r="H1090" i="5"/>
  <c r="I1090" i="5"/>
  <c r="J1090" i="5"/>
  <c r="R1090" i="5"/>
  <c r="E1090" i="5"/>
  <c r="X1090" i="5" s="1"/>
  <c r="G1091" i="5"/>
  <c r="R1091" i="5"/>
  <c r="I1091" i="5"/>
  <c r="F1091" i="5"/>
  <c r="J1091" i="5"/>
  <c r="H1091" i="5"/>
  <c r="E1091" i="5"/>
  <c r="X1091" i="5" s="1"/>
  <c r="G1092" i="5"/>
  <c r="F1092" i="5"/>
  <c r="R1092" i="5"/>
  <c r="I1092" i="5"/>
  <c r="H1092" i="5"/>
  <c r="J1092" i="5"/>
  <c r="E1092" i="5"/>
  <c r="X1092" i="5" s="1"/>
  <c r="G1093" i="5"/>
  <c r="H1093" i="5"/>
  <c r="I1093" i="5"/>
  <c r="J1093" i="5"/>
  <c r="F1093" i="5"/>
  <c r="R1093" i="5"/>
  <c r="E1093" i="5"/>
  <c r="X1093" i="5" s="1"/>
  <c r="G1094" i="5"/>
  <c r="I1094" i="5"/>
  <c r="J1094" i="5"/>
  <c r="R1094" i="5"/>
  <c r="F1094" i="5"/>
  <c r="H1094" i="5"/>
  <c r="E1094" i="5"/>
  <c r="X1094" i="5" s="1"/>
  <c r="H1095" i="5"/>
  <c r="G1095" i="5"/>
  <c r="F1095" i="5"/>
  <c r="J1095" i="5"/>
  <c r="I1095" i="5"/>
  <c r="R1095" i="5"/>
  <c r="E1095" i="5"/>
  <c r="X1095" i="5" s="1"/>
  <c r="R1096" i="5"/>
  <c r="G1096" i="5"/>
  <c r="I1096" i="5"/>
  <c r="H1096" i="5"/>
  <c r="F1096" i="5"/>
  <c r="J1096" i="5"/>
  <c r="E1096" i="5"/>
  <c r="X1096" i="5" s="1"/>
  <c r="R1097" i="5"/>
  <c r="I1097" i="5"/>
  <c r="J1097" i="5"/>
  <c r="H1097" i="5"/>
  <c r="G1097" i="5"/>
  <c r="F1097" i="5"/>
  <c r="E1097" i="5"/>
  <c r="X1097" i="5" s="1"/>
  <c r="G1098" i="5"/>
  <c r="I1098" i="5"/>
  <c r="J1098" i="5"/>
  <c r="R1098" i="5"/>
  <c r="H1098" i="5"/>
  <c r="F1098" i="5"/>
  <c r="E1098" i="5"/>
  <c r="X1098" i="5" s="1"/>
  <c r="G1099" i="5"/>
  <c r="R1099" i="5"/>
  <c r="I1099" i="5"/>
  <c r="H1099" i="5"/>
  <c r="F1099" i="5"/>
  <c r="J1099" i="5"/>
  <c r="E1099" i="5"/>
  <c r="X1099" i="5" s="1"/>
  <c r="R1100" i="5"/>
  <c r="F1100" i="5"/>
  <c r="G1100" i="5"/>
  <c r="J1100" i="5"/>
  <c r="H1100" i="5"/>
  <c r="I1100" i="5"/>
  <c r="E1100" i="5"/>
  <c r="X1100" i="5" s="1"/>
  <c r="G1101" i="5"/>
  <c r="R1101" i="5"/>
  <c r="F1101" i="5"/>
  <c r="H1101" i="5"/>
  <c r="I1101" i="5"/>
  <c r="J1101" i="5"/>
  <c r="E1101" i="5"/>
  <c r="X1101" i="5" s="1"/>
  <c r="G1102" i="5"/>
  <c r="I1102" i="5"/>
  <c r="J1102" i="5"/>
  <c r="R1102" i="5"/>
  <c r="F1102" i="5"/>
  <c r="H1102" i="5"/>
  <c r="E1102" i="5"/>
  <c r="X1102" i="5" s="1"/>
  <c r="G1103" i="5"/>
  <c r="R1103" i="5"/>
  <c r="I1103" i="5"/>
  <c r="J1103" i="5"/>
  <c r="F1103" i="5"/>
  <c r="H1103" i="5"/>
  <c r="E1103" i="5"/>
  <c r="X1103" i="5" s="1"/>
  <c r="V1104" i="5"/>
  <c r="G1105" i="5"/>
  <c r="F1105" i="5"/>
  <c r="R1105" i="5"/>
  <c r="H1105" i="5"/>
  <c r="I1105" i="5"/>
  <c r="J1105" i="5"/>
  <c r="E1105" i="5"/>
  <c r="X1105" i="5" s="1"/>
  <c r="G1106" i="5"/>
  <c r="F1106" i="5"/>
  <c r="H1106" i="5"/>
  <c r="I1106" i="5"/>
  <c r="J1106" i="5"/>
  <c r="R1106" i="5"/>
  <c r="E1106" i="5"/>
  <c r="X1106" i="5" s="1"/>
  <c r="F1107" i="5"/>
  <c r="R1107" i="5"/>
  <c r="J1107" i="5"/>
  <c r="G1107" i="5"/>
  <c r="H1107" i="5"/>
  <c r="I1107" i="5"/>
  <c r="E1107" i="5"/>
  <c r="X1107" i="5" s="1"/>
  <c r="J1108" i="5"/>
  <c r="H1108" i="5"/>
  <c r="F1108" i="5"/>
  <c r="R1108" i="5"/>
  <c r="G1108" i="5"/>
  <c r="I1108" i="5"/>
  <c r="E1108" i="5"/>
  <c r="X1108" i="5" s="1"/>
  <c r="G1109" i="5"/>
  <c r="H1109" i="5"/>
  <c r="I1109" i="5"/>
  <c r="J1109" i="5"/>
  <c r="F1109" i="5"/>
  <c r="R1109" i="5"/>
  <c r="E1109" i="5"/>
  <c r="X1109" i="5" s="1"/>
  <c r="J1110" i="5"/>
  <c r="G1110" i="5"/>
  <c r="H1110" i="5"/>
  <c r="I1110" i="5"/>
  <c r="R1110" i="5"/>
  <c r="F1110" i="5"/>
  <c r="E1110" i="5"/>
  <c r="X1110" i="5" s="1"/>
  <c r="G1111" i="5"/>
  <c r="R1111" i="5"/>
  <c r="I1111" i="5"/>
  <c r="F1111" i="5"/>
  <c r="J1111" i="5"/>
  <c r="H1111" i="5"/>
  <c r="E1111" i="5"/>
  <c r="X1111" i="5" s="1"/>
  <c r="R1112" i="5"/>
  <c r="H1112" i="5"/>
  <c r="G1112" i="5"/>
  <c r="J1112" i="5"/>
  <c r="I1112" i="5"/>
  <c r="F1112" i="5"/>
  <c r="E1112" i="5"/>
  <c r="X1112" i="5" s="1"/>
  <c r="I1113" i="5"/>
  <c r="J1113" i="5"/>
  <c r="R1113" i="5"/>
  <c r="G1113" i="5"/>
  <c r="F1113" i="5"/>
  <c r="H1113" i="5"/>
  <c r="E1113" i="5"/>
  <c r="X1113" i="5" s="1"/>
  <c r="G1114" i="5"/>
  <c r="I1114" i="5"/>
  <c r="J1114" i="5"/>
  <c r="R1114" i="5"/>
  <c r="F1114" i="5"/>
  <c r="H1114" i="5"/>
  <c r="E1114" i="5"/>
  <c r="X1114" i="5" s="1"/>
  <c r="H1115" i="5"/>
  <c r="G1115" i="5"/>
  <c r="J1115" i="5"/>
  <c r="F1115" i="5"/>
  <c r="I1115" i="5"/>
  <c r="R1115" i="5"/>
  <c r="E1115" i="5"/>
  <c r="X1115" i="5" s="1"/>
  <c r="F1116" i="5"/>
  <c r="J1116" i="5"/>
  <c r="H1116" i="5"/>
  <c r="G1116" i="5"/>
  <c r="I1116" i="5"/>
  <c r="R1116" i="5"/>
  <c r="E1116" i="5"/>
  <c r="X1116" i="5" s="1"/>
  <c r="G1117" i="5"/>
  <c r="R1117" i="5"/>
  <c r="F1117" i="5"/>
  <c r="H1117" i="5"/>
  <c r="I1117" i="5"/>
  <c r="J1117" i="5"/>
  <c r="E1117" i="5"/>
  <c r="X1117" i="5" s="1"/>
  <c r="G1118" i="5"/>
  <c r="I1118" i="5"/>
  <c r="J1118" i="5"/>
  <c r="R1118" i="5"/>
  <c r="F1118" i="5"/>
  <c r="H1118" i="5"/>
  <c r="E1118" i="5"/>
  <c r="X1118" i="5" s="1"/>
  <c r="G1119" i="5"/>
  <c r="R1119" i="5"/>
  <c r="I1119" i="5"/>
  <c r="J1119" i="5"/>
  <c r="H1119" i="5"/>
  <c r="F1119" i="5"/>
  <c r="E1119" i="5"/>
  <c r="X1119" i="5" s="1"/>
  <c r="I1120" i="5"/>
  <c r="H1120" i="5"/>
  <c r="F1120" i="5"/>
  <c r="R1120" i="5"/>
  <c r="G1120" i="5"/>
  <c r="J1120" i="5"/>
  <c r="E1120" i="5"/>
  <c r="X1120" i="5" s="1"/>
  <c r="G1121" i="5"/>
  <c r="F1121" i="5"/>
  <c r="R1121" i="5"/>
  <c r="H1121" i="5"/>
  <c r="I1121" i="5"/>
  <c r="J1121" i="5"/>
  <c r="E1121" i="5"/>
  <c r="X1121" i="5" s="1"/>
  <c r="G1122" i="5"/>
  <c r="F1122" i="5"/>
  <c r="H1122" i="5"/>
  <c r="I1122" i="5"/>
  <c r="J1122" i="5"/>
  <c r="R1122" i="5"/>
  <c r="E1122" i="5"/>
  <c r="X1122" i="5" s="1"/>
  <c r="F1123" i="5"/>
  <c r="I1123" i="5"/>
  <c r="H1123" i="5"/>
  <c r="G1123" i="5"/>
  <c r="J1123" i="5"/>
  <c r="R1123" i="5"/>
  <c r="E1123" i="5"/>
  <c r="X1123" i="5" s="1"/>
  <c r="R1124" i="5"/>
  <c r="F1124" i="5"/>
  <c r="J1124" i="5"/>
  <c r="I1124" i="5"/>
  <c r="G1124" i="5"/>
  <c r="H1124" i="5"/>
  <c r="E1124" i="5"/>
  <c r="X1124" i="5" s="1"/>
  <c r="G1125" i="5"/>
  <c r="H1125" i="5"/>
  <c r="I1125" i="5"/>
  <c r="J1125" i="5"/>
  <c r="F1125" i="5"/>
  <c r="R1125" i="5"/>
  <c r="E1125" i="5"/>
  <c r="X1125" i="5" s="1"/>
  <c r="F1126" i="5"/>
  <c r="G1126" i="5"/>
  <c r="I1126" i="5"/>
  <c r="J1126" i="5"/>
  <c r="R1126" i="5"/>
  <c r="H1126" i="5"/>
  <c r="E1126" i="5"/>
  <c r="X1126" i="5" s="1"/>
  <c r="G1127" i="5"/>
  <c r="R1127" i="5"/>
  <c r="I1127" i="5"/>
  <c r="J1127" i="5"/>
  <c r="F1127" i="5"/>
  <c r="H1127" i="5"/>
  <c r="E1127" i="5"/>
  <c r="X1127" i="5" s="1"/>
  <c r="I1128" i="5"/>
  <c r="R1128" i="5"/>
  <c r="G1128" i="5"/>
  <c r="J1128" i="5"/>
  <c r="F1128" i="5"/>
  <c r="H1128" i="5"/>
  <c r="E1128" i="5"/>
  <c r="X1128" i="5" s="1"/>
  <c r="H1129" i="5"/>
  <c r="R1129" i="5"/>
  <c r="J1129" i="5"/>
  <c r="G1129" i="5"/>
  <c r="I1129" i="5"/>
  <c r="F1129" i="5"/>
  <c r="E1129" i="5"/>
  <c r="X1129" i="5" s="1"/>
  <c r="G1130" i="5"/>
  <c r="I1130" i="5"/>
  <c r="J1130" i="5"/>
  <c r="R1130" i="5"/>
  <c r="F1130" i="5"/>
  <c r="H1130" i="5"/>
  <c r="E1130" i="5"/>
  <c r="X1130" i="5" s="1"/>
  <c r="F1131" i="5"/>
  <c r="H1131" i="5"/>
  <c r="G1131" i="5"/>
  <c r="J1131" i="5"/>
  <c r="R1131" i="5"/>
  <c r="I1131" i="5"/>
  <c r="E1131" i="5"/>
  <c r="X1131" i="5" s="1"/>
  <c r="G1132" i="5"/>
  <c r="F1132" i="5"/>
  <c r="H1132" i="5"/>
  <c r="J1132" i="5"/>
  <c r="I1132" i="5"/>
  <c r="R1132" i="5"/>
  <c r="E1132" i="5"/>
  <c r="X1132" i="5" s="1"/>
  <c r="F1133" i="5"/>
  <c r="I1133" i="5"/>
  <c r="G1133" i="5"/>
  <c r="H1133" i="5"/>
  <c r="J1133" i="5"/>
  <c r="R1133" i="5"/>
  <c r="E1133" i="5"/>
  <c r="X1133" i="5" s="1"/>
  <c r="R1134" i="5"/>
  <c r="G1134" i="5"/>
  <c r="F1134" i="5"/>
  <c r="I1134" i="5"/>
  <c r="H1134" i="5"/>
  <c r="J1134" i="5"/>
  <c r="E1134" i="5"/>
  <c r="X1134" i="5" s="1"/>
  <c r="G1135" i="5"/>
  <c r="H1135" i="5"/>
  <c r="F1135" i="5"/>
  <c r="I1135" i="5"/>
  <c r="J1135" i="5"/>
  <c r="R1135" i="5"/>
  <c r="E1135" i="5"/>
  <c r="X1135" i="5" s="1"/>
  <c r="G1136" i="5"/>
  <c r="F1136" i="5"/>
  <c r="R1136" i="5"/>
  <c r="J1136" i="5"/>
  <c r="I1136" i="5"/>
  <c r="H1136" i="5"/>
  <c r="E1136" i="5"/>
  <c r="X1136" i="5" s="1"/>
  <c r="F1137" i="5"/>
  <c r="R1137" i="5"/>
  <c r="H1137" i="5"/>
  <c r="J1137" i="5"/>
  <c r="G1137" i="5"/>
  <c r="I1137" i="5"/>
  <c r="E1137" i="5"/>
  <c r="X1137" i="5" s="1"/>
  <c r="R1138" i="5"/>
  <c r="I1138" i="5"/>
  <c r="J1138" i="5"/>
  <c r="G1138" i="5"/>
  <c r="H1138" i="5"/>
  <c r="F1138" i="5"/>
  <c r="E1138" i="5"/>
  <c r="X1138" i="5" s="1"/>
  <c r="G1139" i="5"/>
  <c r="F1139" i="5"/>
  <c r="H1139" i="5"/>
  <c r="I1139" i="5"/>
  <c r="J1139" i="5"/>
  <c r="R1139" i="5"/>
  <c r="E1139" i="5"/>
  <c r="X1139" i="5" s="1"/>
  <c r="G1140" i="5"/>
  <c r="R1140" i="5"/>
  <c r="H1140" i="5"/>
  <c r="F1140" i="5"/>
  <c r="I1140" i="5"/>
  <c r="J1140" i="5"/>
  <c r="E1140" i="5"/>
  <c r="X1140" i="5" s="1"/>
  <c r="I1141" i="5"/>
  <c r="G1141" i="5"/>
  <c r="J1141" i="5"/>
  <c r="H1141" i="5"/>
  <c r="R1141" i="5"/>
  <c r="F1141" i="5"/>
  <c r="E1141" i="5"/>
  <c r="X1141" i="5" s="1"/>
  <c r="G1142" i="5"/>
  <c r="I1142" i="5"/>
  <c r="J1142" i="5"/>
  <c r="R1142" i="5"/>
  <c r="F1142" i="5"/>
  <c r="H1142" i="5"/>
  <c r="E1142" i="5"/>
  <c r="X1142" i="5" s="1"/>
  <c r="G1143" i="5"/>
  <c r="R1143" i="5"/>
  <c r="F1143" i="5"/>
  <c r="H1143" i="5"/>
  <c r="I1143" i="5"/>
  <c r="J1143" i="5"/>
  <c r="E1143" i="5"/>
  <c r="X1143" i="5" s="1"/>
  <c r="V1144" i="5"/>
  <c r="F1145" i="5"/>
  <c r="R1145" i="5"/>
  <c r="J1145" i="5"/>
  <c r="G1145" i="5"/>
  <c r="H1145" i="5"/>
  <c r="I1145" i="5"/>
  <c r="E1145" i="5"/>
  <c r="X1145" i="5" s="1"/>
  <c r="R1146" i="5"/>
  <c r="I1146" i="5"/>
  <c r="G1146" i="5"/>
  <c r="J1146" i="5"/>
  <c r="H1146" i="5"/>
  <c r="F1146" i="5"/>
  <c r="E1146" i="5"/>
  <c r="X1146" i="5" s="1"/>
  <c r="G1147" i="5"/>
  <c r="I1147" i="5"/>
  <c r="F1147" i="5"/>
  <c r="J1147" i="5"/>
  <c r="H1147" i="5"/>
  <c r="R1147" i="5"/>
  <c r="E1147" i="5"/>
  <c r="X1147" i="5" s="1"/>
  <c r="G1148" i="5"/>
  <c r="F1148" i="5"/>
  <c r="H1148" i="5"/>
  <c r="J1148" i="5"/>
  <c r="I1148" i="5"/>
  <c r="R1148" i="5"/>
  <c r="E1148" i="5"/>
  <c r="X1148" i="5" s="1"/>
  <c r="H1149" i="5"/>
  <c r="G1149" i="5"/>
  <c r="F1149" i="5"/>
  <c r="I1149" i="5"/>
  <c r="J1149" i="5"/>
  <c r="R1149" i="5"/>
  <c r="E1149" i="5"/>
  <c r="X1149" i="5" s="1"/>
  <c r="G1150" i="5"/>
  <c r="J1150" i="5"/>
  <c r="I1150" i="5"/>
  <c r="R1150" i="5"/>
  <c r="F1150" i="5"/>
  <c r="H1150" i="5"/>
  <c r="E1150" i="5"/>
  <c r="X1150" i="5" s="1"/>
  <c r="G1151" i="5"/>
  <c r="F1151" i="5"/>
  <c r="I1151" i="5"/>
  <c r="J1151" i="5"/>
  <c r="R1151" i="5"/>
  <c r="H1151" i="5"/>
  <c r="E1151" i="5"/>
  <c r="X1151" i="5" s="1"/>
  <c r="G1152" i="5"/>
  <c r="F1152" i="5"/>
  <c r="R1152" i="5"/>
  <c r="I1152" i="5"/>
  <c r="H1152" i="5"/>
  <c r="J1152" i="5"/>
  <c r="E1152" i="5"/>
  <c r="X1152" i="5" s="1"/>
  <c r="G1153" i="5"/>
  <c r="F1153" i="5"/>
  <c r="H1153" i="5"/>
  <c r="I1153" i="5"/>
  <c r="J1153" i="5"/>
  <c r="R1153" i="5"/>
  <c r="E1153" i="5"/>
  <c r="X1153" i="5" s="1"/>
  <c r="G1154" i="5"/>
  <c r="I1154" i="5"/>
  <c r="H1154" i="5"/>
  <c r="J1154" i="5"/>
  <c r="F1154" i="5"/>
  <c r="R1154" i="5"/>
  <c r="E1154" i="5"/>
  <c r="X1154" i="5" s="1"/>
  <c r="G1155" i="5"/>
  <c r="I1155" i="5"/>
  <c r="J1155" i="5"/>
  <c r="R1155" i="5"/>
  <c r="H1155" i="5"/>
  <c r="F1155" i="5"/>
  <c r="E1155" i="5"/>
  <c r="X1155" i="5" s="1"/>
  <c r="G1156" i="5"/>
  <c r="R1156" i="5"/>
  <c r="F1156" i="5"/>
  <c r="H1156" i="5"/>
  <c r="I1156" i="5"/>
  <c r="J1156" i="5"/>
  <c r="E1156" i="5"/>
  <c r="X1156" i="5" s="1"/>
  <c r="G1157" i="5"/>
  <c r="F1157" i="5"/>
  <c r="I1157" i="5"/>
  <c r="J1157" i="5"/>
  <c r="R1157" i="5"/>
  <c r="H1157" i="5"/>
  <c r="E1157" i="5"/>
  <c r="X1157" i="5" s="1"/>
  <c r="F1158" i="5"/>
  <c r="I1158" i="5"/>
  <c r="G1158" i="5"/>
  <c r="R1158" i="5"/>
  <c r="H1158" i="5"/>
  <c r="J1158" i="5"/>
  <c r="E1158" i="5"/>
  <c r="X1158" i="5" s="1"/>
  <c r="G1159" i="5"/>
  <c r="F1159" i="5"/>
  <c r="I1159" i="5"/>
  <c r="R1159" i="5"/>
  <c r="J1159" i="5"/>
  <c r="H1159" i="5"/>
  <c r="E1159" i="5"/>
  <c r="X1159" i="5" s="1"/>
  <c r="G1160" i="5"/>
  <c r="F1160" i="5"/>
  <c r="H1160" i="5"/>
  <c r="R1160" i="5"/>
  <c r="I1160" i="5"/>
  <c r="J1160" i="5"/>
  <c r="E1160" i="5"/>
  <c r="X1160" i="5" s="1"/>
  <c r="G1161" i="5"/>
  <c r="F1161" i="5"/>
  <c r="J1161" i="5"/>
  <c r="H1161" i="5"/>
  <c r="R1161" i="5"/>
  <c r="I1161" i="5"/>
  <c r="E1161" i="5"/>
  <c r="X1161" i="5" s="1"/>
  <c r="J1162" i="5"/>
  <c r="I1162" i="5"/>
  <c r="R1162" i="5"/>
  <c r="F1162" i="5"/>
  <c r="G1162" i="5"/>
  <c r="H1162" i="5"/>
  <c r="E1162" i="5"/>
  <c r="X1162" i="5" s="1"/>
  <c r="G1163" i="5"/>
  <c r="R1163" i="5"/>
  <c r="F1163" i="5"/>
  <c r="I1163" i="5"/>
  <c r="J1163" i="5"/>
  <c r="H1163" i="5"/>
  <c r="E1163" i="5"/>
  <c r="X1163" i="5" s="1"/>
  <c r="H1164" i="5"/>
  <c r="F1164" i="5"/>
  <c r="J1164" i="5"/>
  <c r="G1164" i="5"/>
  <c r="R1164" i="5"/>
  <c r="I1164" i="5"/>
  <c r="E1164" i="5"/>
  <c r="X1164" i="5" s="1"/>
  <c r="G1165" i="5"/>
  <c r="I1165" i="5"/>
  <c r="J1165" i="5"/>
  <c r="R1165" i="5"/>
  <c r="F1165" i="5"/>
  <c r="H1165" i="5"/>
  <c r="E1165" i="5"/>
  <c r="X1165" i="5" s="1"/>
  <c r="G1166" i="5"/>
  <c r="F1166" i="5"/>
  <c r="R1166" i="5"/>
  <c r="J1166" i="5"/>
  <c r="I1166" i="5"/>
  <c r="H1166" i="5"/>
  <c r="E1166" i="5"/>
  <c r="X1166" i="5" s="1"/>
  <c r="F1167" i="5"/>
  <c r="I1167" i="5"/>
  <c r="H1167" i="5"/>
  <c r="R1167" i="5"/>
  <c r="G1167" i="5"/>
  <c r="J1167" i="5"/>
  <c r="E1167" i="5"/>
  <c r="X1167" i="5" s="1"/>
  <c r="V1168" i="5"/>
  <c r="G1169" i="5"/>
  <c r="J1169" i="5"/>
  <c r="H1169" i="5"/>
  <c r="R1169" i="5"/>
  <c r="I1169" i="5"/>
  <c r="F1169" i="5"/>
  <c r="E1169" i="5"/>
  <c r="X1169" i="5" s="1"/>
  <c r="V1170" i="5"/>
  <c r="I1171" i="5"/>
  <c r="H1171" i="5"/>
  <c r="R1171" i="5"/>
  <c r="G1171" i="5"/>
  <c r="J1171" i="5"/>
  <c r="F1171" i="5"/>
  <c r="E1171" i="5"/>
  <c r="X1171" i="5" s="1"/>
  <c r="G1172" i="5"/>
  <c r="F1172" i="5"/>
  <c r="H1172" i="5"/>
  <c r="R1172" i="5"/>
  <c r="I1172" i="5"/>
  <c r="J1172" i="5"/>
  <c r="E1172" i="5"/>
  <c r="X1172" i="5" s="1"/>
  <c r="G1173" i="5"/>
  <c r="H1173" i="5"/>
  <c r="F1173" i="5"/>
  <c r="I1173" i="5"/>
  <c r="R1173" i="5"/>
  <c r="J1173" i="5"/>
  <c r="E1173" i="5"/>
  <c r="X1173" i="5" s="1"/>
  <c r="H1174" i="5"/>
  <c r="J1174" i="5"/>
  <c r="G1174" i="5"/>
  <c r="R1174" i="5"/>
  <c r="F1174" i="5"/>
  <c r="I1174" i="5"/>
  <c r="E1174" i="5"/>
  <c r="X1174" i="5" s="1"/>
  <c r="G1175" i="5"/>
  <c r="F1175" i="5"/>
  <c r="I1175" i="5"/>
  <c r="J1175" i="5"/>
  <c r="R1175" i="5"/>
  <c r="H1175" i="5"/>
  <c r="E1175" i="5"/>
  <c r="X1175" i="5" s="1"/>
  <c r="G1176" i="5"/>
  <c r="F1176" i="5"/>
  <c r="I1176" i="5"/>
  <c r="J1176" i="5"/>
  <c r="H1176" i="5"/>
  <c r="R1176" i="5"/>
  <c r="E1176" i="5"/>
  <c r="X1176" i="5" s="1"/>
  <c r="G1177" i="5"/>
  <c r="F1177" i="5"/>
  <c r="H1177" i="5"/>
  <c r="I1177" i="5"/>
  <c r="J1177" i="5"/>
  <c r="R1177" i="5"/>
  <c r="E1177" i="5"/>
  <c r="X1177" i="5" s="1"/>
  <c r="G1178" i="5"/>
  <c r="F1178" i="5"/>
  <c r="I1178" i="5"/>
  <c r="R1178" i="5"/>
  <c r="H1178" i="5"/>
  <c r="J1178" i="5"/>
  <c r="E1178" i="5"/>
  <c r="X1178" i="5" s="1"/>
  <c r="G1179" i="5"/>
  <c r="I1179" i="5"/>
  <c r="R1179" i="5"/>
  <c r="J1179" i="5"/>
  <c r="H1179" i="5"/>
  <c r="F1179" i="5"/>
  <c r="E1179" i="5"/>
  <c r="X1179" i="5" s="1"/>
  <c r="F1180" i="5"/>
  <c r="I1180" i="5"/>
  <c r="J1180" i="5"/>
  <c r="G1180" i="5"/>
  <c r="R1180" i="5"/>
  <c r="H1180" i="5"/>
  <c r="E1180" i="5"/>
  <c r="X1180" i="5" s="1"/>
  <c r="R1181" i="5"/>
  <c r="I1181" i="5"/>
  <c r="G1181" i="5"/>
  <c r="J1181" i="5"/>
  <c r="F1181" i="5"/>
  <c r="H1181" i="5"/>
  <c r="E1181" i="5"/>
  <c r="X1181" i="5" s="1"/>
  <c r="G1182" i="5"/>
  <c r="J1182" i="5"/>
  <c r="H1182" i="5"/>
  <c r="F1182" i="5"/>
  <c r="R1182" i="5"/>
  <c r="I1182" i="5"/>
  <c r="E1182" i="5"/>
  <c r="X1182" i="5" s="1"/>
  <c r="R1183" i="5"/>
  <c r="F1183" i="5"/>
  <c r="H1183" i="5"/>
  <c r="G1183" i="5"/>
  <c r="I1183" i="5"/>
  <c r="J1183" i="5"/>
  <c r="E1183" i="5"/>
  <c r="X1183" i="5" s="1"/>
  <c r="G1184" i="5"/>
  <c r="H1184" i="5"/>
  <c r="I1184" i="5"/>
  <c r="J1184" i="5"/>
  <c r="F1184" i="5"/>
  <c r="R1184" i="5"/>
  <c r="E1184" i="5"/>
  <c r="X1184" i="5" s="1"/>
  <c r="G1185" i="5"/>
  <c r="F1185" i="5"/>
  <c r="H1185" i="5"/>
  <c r="I1185" i="5"/>
  <c r="R1185" i="5"/>
  <c r="J1185" i="5"/>
  <c r="E1185" i="5"/>
  <c r="X1185" i="5" s="1"/>
  <c r="G1186" i="5"/>
  <c r="F1186" i="5"/>
  <c r="I1186" i="5"/>
  <c r="H1186" i="5"/>
  <c r="R1186" i="5"/>
  <c r="J1186" i="5"/>
  <c r="E1186" i="5"/>
  <c r="X1186" i="5" s="1"/>
  <c r="G1187" i="5"/>
  <c r="I1187" i="5"/>
  <c r="J1187" i="5"/>
  <c r="R1187" i="5"/>
  <c r="H1187" i="5"/>
  <c r="F1187" i="5"/>
  <c r="E1187" i="5"/>
  <c r="X1187" i="5" s="1"/>
  <c r="V1188" i="5"/>
  <c r="V1189" i="5"/>
  <c r="I1190" i="5"/>
  <c r="G1190" i="5"/>
  <c r="R1190" i="5"/>
  <c r="J1190" i="5"/>
  <c r="F1190" i="5"/>
  <c r="H1190" i="5"/>
  <c r="E1190" i="5"/>
  <c r="X1190" i="5" s="1"/>
  <c r="R1191" i="5"/>
  <c r="H1191" i="5"/>
  <c r="I1191" i="5"/>
  <c r="G1191" i="5"/>
  <c r="J1191" i="5"/>
  <c r="F1191" i="5"/>
  <c r="E1191" i="5"/>
  <c r="X1191" i="5" s="1"/>
  <c r="G1192" i="5"/>
  <c r="F1192" i="5"/>
  <c r="H1192" i="5"/>
  <c r="R1192" i="5"/>
  <c r="I1192" i="5"/>
  <c r="J1192" i="5"/>
  <c r="E1192" i="5"/>
  <c r="X1192" i="5" s="1"/>
  <c r="R1193" i="5"/>
  <c r="H1193" i="5"/>
  <c r="I1193" i="5"/>
  <c r="G1193" i="5"/>
  <c r="J1193" i="5"/>
  <c r="F1193" i="5"/>
  <c r="E1193" i="5"/>
  <c r="X1193" i="5" s="1"/>
  <c r="H1194" i="5"/>
  <c r="G1194" i="5"/>
  <c r="J1194" i="5"/>
  <c r="I1194" i="5"/>
  <c r="R1194" i="5"/>
  <c r="F1194" i="5"/>
  <c r="E1194" i="5"/>
  <c r="X1194" i="5" s="1"/>
  <c r="J1195" i="5"/>
  <c r="I1195" i="5"/>
  <c r="H1195" i="5"/>
  <c r="G1195" i="5"/>
  <c r="R1195" i="5"/>
  <c r="F1195" i="5"/>
  <c r="E1195" i="5"/>
  <c r="X1195" i="5" s="1"/>
  <c r="R1196" i="5"/>
  <c r="I1196" i="5"/>
  <c r="J1196" i="5"/>
  <c r="G1196" i="5"/>
  <c r="H1196" i="5"/>
  <c r="F1196" i="5"/>
  <c r="E1196" i="5"/>
  <c r="X1196" i="5" s="1"/>
  <c r="G1197" i="5"/>
  <c r="I1197" i="5"/>
  <c r="F1197" i="5"/>
  <c r="H1197" i="5"/>
  <c r="R1197" i="5"/>
  <c r="J1197" i="5"/>
  <c r="E1197" i="5"/>
  <c r="X1197" i="5" s="1"/>
  <c r="H1198" i="5"/>
  <c r="I1198" i="5"/>
  <c r="G1198" i="5"/>
  <c r="J1198" i="5"/>
  <c r="F1198" i="5"/>
  <c r="R1198" i="5"/>
  <c r="E1198" i="5"/>
  <c r="X1198" i="5" s="1"/>
  <c r="G1199" i="5"/>
  <c r="I1199" i="5"/>
  <c r="F1199" i="5"/>
  <c r="J1199" i="5"/>
  <c r="R1199" i="5"/>
  <c r="H1199" i="5"/>
  <c r="E1199" i="5"/>
  <c r="X1199" i="5" s="1"/>
  <c r="G1200" i="5"/>
  <c r="F1200" i="5"/>
  <c r="H1200" i="5"/>
  <c r="R1200" i="5"/>
  <c r="I1200" i="5"/>
  <c r="J1200" i="5"/>
  <c r="E1200" i="5"/>
  <c r="X1200" i="5" s="1"/>
  <c r="G1201" i="5"/>
  <c r="J1201" i="5"/>
  <c r="H1201" i="5"/>
  <c r="F1201" i="5"/>
  <c r="I1201" i="5"/>
  <c r="R1201" i="5"/>
  <c r="E1201" i="5"/>
  <c r="X1201" i="5" s="1"/>
  <c r="R1202" i="5"/>
  <c r="H1202" i="5"/>
  <c r="I1202" i="5"/>
  <c r="G1202" i="5"/>
  <c r="J1202" i="5"/>
  <c r="F1202" i="5"/>
  <c r="E1202" i="5"/>
  <c r="X1202" i="5" s="1"/>
  <c r="I1203" i="5"/>
  <c r="H1203" i="5"/>
  <c r="G1203" i="5"/>
  <c r="F1203" i="5"/>
  <c r="R1203" i="5"/>
  <c r="J1203" i="5"/>
  <c r="E1203" i="5"/>
  <c r="X1203" i="5" s="1"/>
  <c r="R1204" i="5"/>
  <c r="G1204" i="5"/>
  <c r="F1204" i="5"/>
  <c r="H1204" i="5"/>
  <c r="J1204" i="5"/>
  <c r="I1204" i="5"/>
  <c r="E1204" i="5"/>
  <c r="X1204" i="5" s="1"/>
  <c r="G1205" i="5"/>
  <c r="I1205" i="5"/>
  <c r="J1205" i="5"/>
  <c r="R1205" i="5"/>
  <c r="F1205" i="5"/>
  <c r="H1205" i="5"/>
  <c r="E1205" i="5"/>
  <c r="X1205" i="5" s="1"/>
  <c r="R1206" i="5"/>
  <c r="F1206" i="5"/>
  <c r="H1206" i="5"/>
  <c r="G1206" i="5"/>
  <c r="I1206" i="5"/>
  <c r="J1206" i="5"/>
  <c r="E1206" i="5"/>
  <c r="X1206" i="5" s="1"/>
  <c r="R1207" i="5"/>
  <c r="I1207" i="5"/>
  <c r="G1207" i="5"/>
  <c r="J1207" i="5"/>
  <c r="H1207" i="5"/>
  <c r="F1207" i="5"/>
  <c r="E1207" i="5"/>
  <c r="X1207" i="5" s="1"/>
  <c r="G1208" i="5"/>
  <c r="F1208" i="5"/>
  <c r="I1208" i="5"/>
  <c r="J1208" i="5"/>
  <c r="H1208" i="5"/>
  <c r="R1208" i="5"/>
  <c r="E1208" i="5"/>
  <c r="X1208" i="5" s="1"/>
  <c r="G1209" i="5"/>
  <c r="F1209" i="5"/>
  <c r="H1209" i="5"/>
  <c r="I1209" i="5"/>
  <c r="J1209" i="5"/>
  <c r="R1209" i="5"/>
  <c r="E1209" i="5"/>
  <c r="X1209" i="5" s="1"/>
  <c r="G1210" i="5"/>
  <c r="F1210" i="5"/>
  <c r="H1210" i="5"/>
  <c r="I1210" i="5"/>
  <c r="J1210" i="5"/>
  <c r="R1210" i="5"/>
  <c r="E1210" i="5"/>
  <c r="X1210" i="5" s="1"/>
  <c r="I1211" i="5"/>
  <c r="R1211" i="5"/>
  <c r="G1211" i="5"/>
  <c r="F1211" i="5"/>
  <c r="J1211" i="5"/>
  <c r="H1211" i="5"/>
  <c r="E1211" i="5"/>
  <c r="X1211" i="5" s="1"/>
  <c r="G1212" i="5"/>
  <c r="F1212" i="5"/>
  <c r="H1212" i="5"/>
  <c r="R1212" i="5"/>
  <c r="I1212" i="5"/>
  <c r="J1212" i="5"/>
  <c r="E1212" i="5"/>
  <c r="X1212" i="5" s="1"/>
  <c r="G1213" i="5"/>
  <c r="J1213" i="5"/>
  <c r="F1213" i="5"/>
  <c r="H1213" i="5"/>
  <c r="R1213" i="5"/>
  <c r="I1213" i="5"/>
  <c r="E1213" i="5"/>
  <c r="X1213" i="5" s="1"/>
  <c r="G1214" i="5"/>
  <c r="J1214" i="5"/>
  <c r="H1214" i="5"/>
  <c r="F1214" i="5"/>
  <c r="I1214" i="5"/>
  <c r="R1214" i="5"/>
  <c r="E1214" i="5"/>
  <c r="X1214" i="5" s="1"/>
  <c r="R1215" i="5"/>
  <c r="H1215" i="5"/>
  <c r="J1215" i="5"/>
  <c r="G1215" i="5"/>
  <c r="F1215" i="5"/>
  <c r="I1215" i="5"/>
  <c r="E1215" i="5"/>
  <c r="X1215" i="5" s="1"/>
  <c r="G1216" i="5"/>
  <c r="H1216" i="5"/>
  <c r="I1216" i="5"/>
  <c r="J1216" i="5"/>
  <c r="F1216" i="5"/>
  <c r="R1216" i="5"/>
  <c r="E1216" i="5"/>
  <c r="X1216" i="5" s="1"/>
  <c r="G1217" i="5"/>
  <c r="F1217" i="5"/>
  <c r="H1217" i="5"/>
  <c r="I1217" i="5"/>
  <c r="R1217" i="5"/>
  <c r="J1217" i="5"/>
  <c r="E1217" i="5"/>
  <c r="X1217" i="5" s="1"/>
  <c r="G1218" i="5"/>
  <c r="F1218" i="5"/>
  <c r="I1218" i="5"/>
  <c r="H1218" i="5"/>
  <c r="J1218" i="5"/>
  <c r="R1218" i="5"/>
  <c r="E1218" i="5"/>
  <c r="X1218" i="5" s="1"/>
  <c r="G1219" i="5"/>
  <c r="I1219" i="5"/>
  <c r="J1219" i="5"/>
  <c r="R1219" i="5"/>
  <c r="H1219" i="5"/>
  <c r="F1219" i="5"/>
  <c r="E1219" i="5"/>
  <c r="X1219" i="5" s="1"/>
  <c r="G1220" i="5"/>
  <c r="R1220" i="5"/>
  <c r="F1220" i="5"/>
  <c r="H1220" i="5"/>
  <c r="I1220" i="5"/>
  <c r="J1220" i="5"/>
  <c r="E1220" i="5"/>
  <c r="X1220" i="5" s="1"/>
  <c r="G1221" i="5"/>
  <c r="F1221" i="5"/>
  <c r="I1221" i="5"/>
  <c r="J1221" i="5"/>
  <c r="R1221" i="5"/>
  <c r="H1221" i="5"/>
  <c r="E1221" i="5"/>
  <c r="X1221" i="5" s="1"/>
  <c r="J1222" i="5"/>
  <c r="I1222" i="5"/>
  <c r="H1222" i="5"/>
  <c r="G1222" i="5"/>
  <c r="F1222" i="5"/>
  <c r="R1222" i="5"/>
  <c r="E1222" i="5"/>
  <c r="X1222" i="5" s="1"/>
  <c r="H1223" i="5"/>
  <c r="J1223" i="5"/>
  <c r="I1223" i="5"/>
  <c r="G1223" i="5"/>
  <c r="R1223" i="5"/>
  <c r="F1223" i="5"/>
  <c r="E1223" i="5"/>
  <c r="X1223" i="5" s="1"/>
  <c r="R1224" i="5"/>
  <c r="J1224" i="5"/>
  <c r="G1224" i="5"/>
  <c r="H1224" i="5"/>
  <c r="F1224" i="5"/>
  <c r="I1224" i="5"/>
  <c r="E1224" i="5"/>
  <c r="X1224" i="5" s="1"/>
  <c r="G1225" i="5"/>
  <c r="F1225" i="5"/>
  <c r="J1225" i="5"/>
  <c r="I1225" i="5"/>
  <c r="R1225" i="5"/>
  <c r="H1225" i="5"/>
  <c r="E1225" i="5"/>
  <c r="X1225" i="5" s="1"/>
  <c r="H1226" i="5"/>
  <c r="G1226" i="5"/>
  <c r="F1226" i="5"/>
  <c r="J1226" i="5"/>
  <c r="R1226" i="5"/>
  <c r="I1226" i="5"/>
  <c r="E1226" i="5"/>
  <c r="X1226" i="5" s="1"/>
  <c r="G1227" i="5"/>
  <c r="R1227" i="5"/>
  <c r="F1227" i="5"/>
  <c r="I1227" i="5"/>
  <c r="J1227" i="5"/>
  <c r="H1227" i="5"/>
  <c r="E1227" i="5"/>
  <c r="X1227" i="5" s="1"/>
  <c r="R1228" i="5"/>
  <c r="G1228" i="5"/>
  <c r="F1228" i="5"/>
  <c r="J1228" i="5"/>
  <c r="H1228" i="5"/>
  <c r="I1228" i="5"/>
  <c r="E1228" i="5"/>
  <c r="X1228" i="5" s="1"/>
  <c r="G1229" i="5"/>
  <c r="I1229" i="5"/>
  <c r="J1229" i="5"/>
  <c r="F1229" i="5"/>
  <c r="H1229" i="5"/>
  <c r="R1229" i="5"/>
  <c r="E1229" i="5"/>
  <c r="X1229" i="5" s="1"/>
  <c r="G1230" i="5"/>
  <c r="F1230" i="5"/>
  <c r="R1230" i="5"/>
  <c r="J1230" i="5"/>
  <c r="H1230" i="5"/>
  <c r="I1230" i="5"/>
  <c r="E1230" i="5"/>
  <c r="X1230" i="5" s="1"/>
  <c r="J1231" i="5"/>
  <c r="I1231" i="5"/>
  <c r="H1231" i="5"/>
  <c r="F1231" i="5"/>
  <c r="G1231" i="5"/>
  <c r="R1231" i="5"/>
  <c r="E1231" i="5"/>
  <c r="X1231" i="5" s="1"/>
  <c r="G1232" i="5"/>
  <c r="F1232" i="5"/>
  <c r="H1232" i="5"/>
  <c r="R1232" i="5"/>
  <c r="I1232" i="5"/>
  <c r="J1232" i="5"/>
  <c r="E1232" i="5"/>
  <c r="X1232" i="5" s="1"/>
  <c r="I1233" i="5"/>
  <c r="G1233" i="5"/>
  <c r="R1233" i="5"/>
  <c r="F1233" i="5"/>
  <c r="H1233" i="5"/>
  <c r="J1233" i="5"/>
  <c r="E1233" i="5"/>
  <c r="X1233" i="5" s="1"/>
  <c r="J1234" i="5"/>
  <c r="I1234" i="5"/>
  <c r="R1234" i="5"/>
  <c r="G1234" i="5"/>
  <c r="H1234" i="5"/>
  <c r="F1234" i="5"/>
  <c r="E1234" i="5"/>
  <c r="X1234" i="5" s="1"/>
  <c r="F1235" i="5"/>
  <c r="J1235" i="5"/>
  <c r="R1235" i="5"/>
  <c r="G1235" i="5"/>
  <c r="I1235" i="5"/>
  <c r="H1235" i="5"/>
  <c r="E1235" i="5"/>
  <c r="X1235" i="5" s="1"/>
  <c r="G1236" i="5"/>
  <c r="F1236" i="5"/>
  <c r="R1236" i="5"/>
  <c r="I1236" i="5"/>
  <c r="J1236" i="5"/>
  <c r="H1236" i="5"/>
  <c r="E1236" i="5"/>
  <c r="X1236" i="5" s="1"/>
  <c r="G1237" i="5"/>
  <c r="H1237" i="5"/>
  <c r="I1237" i="5"/>
  <c r="J1237" i="5"/>
  <c r="R1237" i="5"/>
  <c r="F1237" i="5"/>
  <c r="E1237" i="5"/>
  <c r="X1237" i="5" s="1"/>
  <c r="H1238" i="5"/>
  <c r="R1238" i="5"/>
  <c r="J1238" i="5"/>
  <c r="I1238" i="5"/>
  <c r="F1238" i="5"/>
  <c r="G1238" i="5"/>
  <c r="E1238" i="5"/>
  <c r="X1238" i="5" s="1"/>
  <c r="G1239" i="5"/>
  <c r="F1239" i="5"/>
  <c r="I1239" i="5"/>
  <c r="J1239" i="5"/>
  <c r="R1239" i="5"/>
  <c r="H1239" i="5"/>
  <c r="E1239" i="5"/>
  <c r="X1239" i="5" s="1"/>
  <c r="G1240" i="5"/>
  <c r="H1240" i="5"/>
  <c r="R1240" i="5"/>
  <c r="F1240" i="5"/>
  <c r="I1240" i="5"/>
  <c r="J1240" i="5"/>
  <c r="E1240" i="5"/>
  <c r="X1240" i="5" s="1"/>
  <c r="G1241" i="5"/>
  <c r="J1241" i="5"/>
  <c r="I1241" i="5"/>
  <c r="H1241" i="5"/>
  <c r="F1241" i="5"/>
  <c r="R1241" i="5"/>
  <c r="E1241" i="5"/>
  <c r="X1241" i="5" s="1"/>
  <c r="G1242" i="5"/>
  <c r="F1242" i="5"/>
  <c r="J1242" i="5"/>
  <c r="I1242" i="5"/>
  <c r="H1242" i="5"/>
  <c r="R1242" i="5"/>
  <c r="E1242" i="5"/>
  <c r="X1242" i="5" s="1"/>
  <c r="H1243" i="5"/>
  <c r="R1243" i="5"/>
  <c r="J1243" i="5"/>
  <c r="I1243" i="5"/>
  <c r="G1243" i="5"/>
  <c r="F1243" i="5"/>
  <c r="E1243" i="5"/>
  <c r="X1243" i="5" s="1"/>
  <c r="H1244" i="5"/>
  <c r="G1244" i="5"/>
  <c r="J1244" i="5"/>
  <c r="R1244" i="5"/>
  <c r="F1244" i="5"/>
  <c r="I1244" i="5"/>
  <c r="E1244" i="5"/>
  <c r="X1244" i="5" s="1"/>
  <c r="G1245" i="5"/>
  <c r="H1245" i="5"/>
  <c r="F1245" i="5"/>
  <c r="J1245" i="5"/>
  <c r="I1245" i="5"/>
  <c r="R1245" i="5"/>
  <c r="E1245" i="5"/>
  <c r="X1245" i="5" s="1"/>
  <c r="G1246" i="5"/>
  <c r="J1246" i="5"/>
  <c r="H1246" i="5"/>
  <c r="F1246" i="5"/>
  <c r="I1246" i="5"/>
  <c r="R1246" i="5"/>
  <c r="E1246" i="5"/>
  <c r="X1246" i="5" s="1"/>
  <c r="J1247" i="5"/>
  <c r="I1247" i="5"/>
  <c r="F1247" i="5"/>
  <c r="G1247" i="5"/>
  <c r="R1247" i="5"/>
  <c r="H1247" i="5"/>
  <c r="E1247" i="5"/>
  <c r="X1247" i="5" s="1"/>
  <c r="G1248" i="5"/>
  <c r="H1248" i="5"/>
  <c r="I1248" i="5"/>
  <c r="J1248" i="5"/>
  <c r="F1248" i="5"/>
  <c r="R1248" i="5"/>
  <c r="E1248" i="5"/>
  <c r="X1248" i="5" s="1"/>
  <c r="G1249" i="5"/>
  <c r="F1249" i="5"/>
  <c r="H1249" i="5"/>
  <c r="I1249" i="5"/>
  <c r="R1249" i="5"/>
  <c r="J1249" i="5"/>
  <c r="E1249" i="5"/>
  <c r="X1249" i="5" s="1"/>
  <c r="G1250" i="5"/>
  <c r="F1250" i="5"/>
  <c r="I1250" i="5"/>
  <c r="H1250" i="5"/>
  <c r="J1250" i="5"/>
  <c r="R1250" i="5"/>
  <c r="E1250" i="5"/>
  <c r="X1250" i="5" s="1"/>
  <c r="H1251" i="5"/>
  <c r="F1251" i="5"/>
  <c r="J1251" i="5"/>
  <c r="I1251" i="5"/>
  <c r="R1251" i="5"/>
  <c r="G1251" i="5"/>
  <c r="E1251" i="5"/>
  <c r="X1251" i="5" s="1"/>
  <c r="G1252" i="5"/>
  <c r="F1252" i="5"/>
  <c r="H1252" i="5"/>
  <c r="I1252" i="5"/>
  <c r="J1252" i="5"/>
  <c r="R1252" i="5"/>
  <c r="E1252" i="5"/>
  <c r="X1252" i="5" s="1"/>
  <c r="F1253" i="5"/>
  <c r="R1253" i="5"/>
  <c r="J1253" i="5"/>
  <c r="I1253" i="5"/>
  <c r="G1253" i="5"/>
  <c r="H1253" i="5"/>
  <c r="E1253" i="5"/>
  <c r="X1253" i="5" s="1"/>
  <c r="J1254" i="5"/>
  <c r="I1254" i="5"/>
  <c r="H1254" i="5"/>
  <c r="R1254" i="5"/>
  <c r="G1254" i="5"/>
  <c r="F1254" i="5"/>
  <c r="E1254" i="5"/>
  <c r="X1254" i="5" s="1"/>
  <c r="I1255" i="5"/>
  <c r="F1255" i="5"/>
  <c r="H1255" i="5"/>
  <c r="G1255" i="5"/>
  <c r="J1255" i="5"/>
  <c r="R1255" i="5"/>
  <c r="E1255" i="5"/>
  <c r="X1255" i="5" s="1"/>
  <c r="G1256" i="5"/>
  <c r="F1256" i="5"/>
  <c r="I1256" i="5"/>
  <c r="J1256" i="5"/>
  <c r="R1256" i="5"/>
  <c r="H1256" i="5"/>
  <c r="E1256" i="5"/>
  <c r="X1256" i="5" s="1"/>
  <c r="G1257" i="5"/>
  <c r="R1257" i="5"/>
  <c r="H1257" i="5"/>
  <c r="F1257" i="5"/>
  <c r="I1257" i="5"/>
  <c r="J1257" i="5"/>
  <c r="E1257" i="5"/>
  <c r="X1257" i="5" s="1"/>
  <c r="V1258" i="5"/>
  <c r="J1259" i="5"/>
  <c r="H1259" i="5"/>
  <c r="F1259" i="5"/>
  <c r="G1259" i="5"/>
  <c r="I1259" i="5"/>
  <c r="R1259" i="5"/>
  <c r="E1259" i="5"/>
  <c r="X1259" i="5" s="1"/>
  <c r="G1260" i="5"/>
  <c r="F1260" i="5"/>
  <c r="I1260" i="5"/>
  <c r="J1260" i="5"/>
  <c r="R1260" i="5"/>
  <c r="H1260" i="5"/>
  <c r="E1260" i="5"/>
  <c r="X1260" i="5" s="1"/>
  <c r="G1261" i="5"/>
  <c r="R1261" i="5"/>
  <c r="H1261" i="5"/>
  <c r="F1261" i="5"/>
  <c r="I1261" i="5"/>
  <c r="J1261" i="5"/>
  <c r="E1261" i="5"/>
  <c r="X1261" i="5" s="1"/>
  <c r="G1262" i="5"/>
  <c r="H1262" i="5"/>
  <c r="I1262" i="5"/>
  <c r="J1262" i="5"/>
  <c r="R1262" i="5"/>
  <c r="F1262" i="5"/>
  <c r="E1262" i="5"/>
  <c r="X1262" i="5" s="1"/>
  <c r="R1263" i="5"/>
  <c r="G1263" i="5"/>
  <c r="H1263" i="5"/>
  <c r="J1263" i="5"/>
  <c r="I1263" i="5"/>
  <c r="F1263" i="5"/>
  <c r="E1263" i="5"/>
  <c r="X1263" i="5" s="1"/>
  <c r="G1264" i="5"/>
  <c r="F1264" i="5"/>
  <c r="I1264" i="5"/>
  <c r="J1264" i="5"/>
  <c r="R1264" i="5"/>
  <c r="H1264" i="5"/>
  <c r="E1264" i="5"/>
  <c r="X1264" i="5" s="1"/>
  <c r="G1265" i="5"/>
  <c r="R1265" i="5"/>
  <c r="H1265" i="5"/>
  <c r="F1265" i="5"/>
  <c r="I1265" i="5"/>
  <c r="J1265" i="5"/>
  <c r="E1265" i="5"/>
  <c r="X1265" i="5" s="1"/>
  <c r="R1266" i="5"/>
  <c r="J1266" i="5"/>
  <c r="H1266" i="5"/>
  <c r="G1266" i="5"/>
  <c r="I1266" i="5"/>
  <c r="F1266" i="5"/>
  <c r="E1266" i="5"/>
  <c r="X1266" i="5" s="1"/>
  <c r="I1267" i="5"/>
  <c r="G1267" i="5"/>
  <c r="J1267" i="5"/>
  <c r="F1267" i="5"/>
  <c r="H1267" i="5"/>
  <c r="R1267" i="5"/>
  <c r="E1267" i="5"/>
  <c r="X1267" i="5" s="1"/>
  <c r="G1268" i="5"/>
  <c r="F1268" i="5"/>
  <c r="I1268" i="5"/>
  <c r="J1268" i="5"/>
  <c r="R1268" i="5"/>
  <c r="H1268" i="5"/>
  <c r="E1268" i="5"/>
  <c r="X1268" i="5" s="1"/>
  <c r="F1269" i="5"/>
  <c r="J1269" i="5"/>
  <c r="G1269" i="5"/>
  <c r="I1269" i="5"/>
  <c r="R1269" i="5"/>
  <c r="H1269" i="5"/>
  <c r="E1269" i="5"/>
  <c r="X1269" i="5" s="1"/>
  <c r="G1270" i="5"/>
  <c r="H1270" i="5"/>
  <c r="I1270" i="5"/>
  <c r="J1270" i="5"/>
  <c r="R1270" i="5"/>
  <c r="F1270" i="5"/>
  <c r="E1270" i="5"/>
  <c r="X1270" i="5" s="1"/>
  <c r="J1271" i="5"/>
  <c r="H1271" i="5"/>
  <c r="G1271" i="5"/>
  <c r="F1271" i="5"/>
  <c r="R1271" i="5"/>
  <c r="I1271" i="5"/>
  <c r="E1271" i="5"/>
  <c r="X1271" i="5" s="1"/>
  <c r="R1272" i="5"/>
  <c r="J1272" i="5"/>
  <c r="I1272" i="5"/>
  <c r="F1272" i="5"/>
  <c r="G1272" i="5"/>
  <c r="H1272" i="5"/>
  <c r="E1272" i="5"/>
  <c r="X1272" i="5" s="1"/>
  <c r="G1273" i="5"/>
  <c r="R1273" i="5"/>
  <c r="H1273" i="5"/>
  <c r="F1273" i="5"/>
  <c r="I1273" i="5"/>
  <c r="J1273" i="5"/>
  <c r="E1273" i="5"/>
  <c r="X1273" i="5" s="1"/>
  <c r="R1274" i="5"/>
  <c r="I1274" i="5"/>
  <c r="F1274" i="5"/>
  <c r="G1274" i="5"/>
  <c r="J1274" i="5"/>
  <c r="H1274" i="5"/>
  <c r="E1274" i="5"/>
  <c r="X1274" i="5" s="1"/>
  <c r="G1275" i="5"/>
  <c r="F1275" i="5"/>
  <c r="J1275" i="5"/>
  <c r="R1275" i="5"/>
  <c r="H1275" i="5"/>
  <c r="I1275" i="5"/>
  <c r="E1275" i="5"/>
  <c r="X1275" i="5" s="1"/>
  <c r="G1276" i="5"/>
  <c r="F1276" i="5"/>
  <c r="I1276" i="5"/>
  <c r="J1276" i="5"/>
  <c r="R1276" i="5"/>
  <c r="H1276" i="5"/>
  <c r="E1276" i="5"/>
  <c r="X1276" i="5" s="1"/>
  <c r="G1277" i="5"/>
  <c r="R1277" i="5"/>
  <c r="H1277" i="5"/>
  <c r="F1277" i="5"/>
  <c r="I1277" i="5"/>
  <c r="J1277" i="5"/>
  <c r="E1277" i="5"/>
  <c r="X1277" i="5" s="1"/>
  <c r="G1278" i="5"/>
  <c r="H1278" i="5"/>
  <c r="I1278" i="5"/>
  <c r="J1278" i="5"/>
  <c r="R1278" i="5"/>
  <c r="F1278" i="5"/>
  <c r="E1278" i="5"/>
  <c r="X1278" i="5" s="1"/>
  <c r="R1279" i="5"/>
  <c r="G1279" i="5"/>
  <c r="J1279" i="5"/>
  <c r="H1279" i="5"/>
  <c r="F1279" i="5"/>
  <c r="I1279" i="5"/>
  <c r="E1279" i="5"/>
  <c r="X1279" i="5" s="1"/>
  <c r="G1280" i="5"/>
  <c r="F1280" i="5"/>
  <c r="I1280" i="5"/>
  <c r="J1280" i="5"/>
  <c r="R1280" i="5"/>
  <c r="H1280" i="5"/>
  <c r="E1280" i="5"/>
  <c r="X1280" i="5" s="1"/>
  <c r="G1281" i="5"/>
  <c r="R1281" i="5"/>
  <c r="H1281" i="5"/>
  <c r="F1281" i="5"/>
  <c r="J1281" i="5"/>
  <c r="I1281" i="5"/>
  <c r="E1281" i="5"/>
  <c r="X1281" i="5" s="1"/>
  <c r="I1282" i="5"/>
  <c r="F1282" i="5"/>
  <c r="H1282" i="5"/>
  <c r="J1282" i="5"/>
  <c r="R1282" i="5"/>
  <c r="G1282" i="5"/>
  <c r="E1282" i="5"/>
  <c r="X1282" i="5" s="1"/>
  <c r="G1283" i="5"/>
  <c r="I1283" i="5"/>
  <c r="H1283" i="5"/>
  <c r="J1283" i="5"/>
  <c r="R1283" i="5"/>
  <c r="F1283" i="5"/>
  <c r="E1283" i="5"/>
  <c r="X1283" i="5" s="1"/>
  <c r="G1284" i="5"/>
  <c r="F1284" i="5"/>
  <c r="I1284" i="5"/>
  <c r="J1284" i="5"/>
  <c r="R1284" i="5"/>
  <c r="H1284" i="5"/>
  <c r="E1284" i="5"/>
  <c r="X1284" i="5" s="1"/>
  <c r="I1285" i="5"/>
  <c r="G1285" i="5"/>
  <c r="J1285" i="5"/>
  <c r="R1285" i="5"/>
  <c r="F1285" i="5"/>
  <c r="H1285" i="5"/>
  <c r="E1285" i="5"/>
  <c r="X1285" i="5" s="1"/>
  <c r="G1286" i="5"/>
  <c r="H1286" i="5"/>
  <c r="I1286" i="5"/>
  <c r="J1286" i="5"/>
  <c r="R1286" i="5"/>
  <c r="F1286" i="5"/>
  <c r="E1286" i="5"/>
  <c r="X1286" i="5" s="1"/>
  <c r="F1287" i="5"/>
  <c r="R1287" i="5"/>
  <c r="I1287" i="5"/>
  <c r="G1287" i="5"/>
  <c r="H1287" i="5"/>
  <c r="J1287" i="5"/>
  <c r="E1287" i="5"/>
  <c r="X1287" i="5" s="1"/>
  <c r="G1288" i="5"/>
  <c r="F1288" i="5"/>
  <c r="I1288" i="5"/>
  <c r="J1288" i="5"/>
  <c r="R1288" i="5"/>
  <c r="H1288" i="5"/>
  <c r="E1288" i="5"/>
  <c r="X1288" i="5" s="1"/>
  <c r="G1289" i="5"/>
  <c r="F1289" i="5"/>
  <c r="J1289" i="5"/>
  <c r="I1289" i="5"/>
  <c r="R1289" i="5"/>
  <c r="H1289" i="5"/>
  <c r="E1289" i="5"/>
  <c r="X1289" i="5" s="1"/>
  <c r="J1290" i="5"/>
  <c r="F1290" i="5"/>
  <c r="R1290" i="5"/>
  <c r="G1290" i="5"/>
  <c r="I1290" i="5"/>
  <c r="H1290" i="5"/>
  <c r="E1290" i="5"/>
  <c r="X1290" i="5" s="1"/>
  <c r="H1291" i="5"/>
  <c r="R1291" i="5"/>
  <c r="I1291" i="5"/>
  <c r="F1291" i="5"/>
  <c r="J1291" i="5"/>
  <c r="G1291" i="5"/>
  <c r="E1291" i="5"/>
  <c r="X1291" i="5" s="1"/>
  <c r="J1292" i="5"/>
  <c r="I1292" i="5"/>
  <c r="G1292" i="5"/>
  <c r="F1292" i="5"/>
  <c r="R1292" i="5"/>
  <c r="H1292" i="5"/>
  <c r="E1292" i="5"/>
  <c r="X1292" i="5" s="1"/>
  <c r="G1293" i="5"/>
  <c r="R1293" i="5"/>
  <c r="H1293" i="5"/>
  <c r="I1293" i="5"/>
  <c r="F1293" i="5"/>
  <c r="J1293" i="5"/>
  <c r="E1293" i="5"/>
  <c r="X1293" i="5" s="1"/>
  <c r="G1294" i="5"/>
  <c r="H1294" i="5"/>
  <c r="I1294" i="5"/>
  <c r="J1294" i="5"/>
  <c r="R1294" i="5"/>
  <c r="F1294" i="5"/>
  <c r="E1294" i="5"/>
  <c r="X1294" i="5" s="1"/>
  <c r="J1295" i="5"/>
  <c r="F1295" i="5"/>
  <c r="I1295" i="5"/>
  <c r="G1295" i="5"/>
  <c r="H1295" i="5"/>
  <c r="R1295" i="5"/>
  <c r="E1295" i="5"/>
  <c r="X1295" i="5" s="1"/>
  <c r="G1296" i="5"/>
  <c r="F1296" i="5"/>
  <c r="I1296" i="5"/>
  <c r="J1296" i="5"/>
  <c r="R1296" i="5"/>
  <c r="H1296" i="5"/>
  <c r="E1296" i="5"/>
  <c r="X1296" i="5" s="1"/>
  <c r="I1297" i="5"/>
  <c r="G1297" i="5"/>
  <c r="J1297" i="5"/>
  <c r="F1297" i="5"/>
  <c r="H1297" i="5"/>
  <c r="R1297" i="5"/>
  <c r="E1297" i="5"/>
  <c r="X1297" i="5" s="1"/>
  <c r="I1298" i="5"/>
  <c r="H1298" i="5"/>
  <c r="J1298" i="5"/>
  <c r="F1298" i="5"/>
  <c r="G1298" i="5"/>
  <c r="R1298" i="5"/>
  <c r="E1298" i="5"/>
  <c r="X1298" i="5" s="1"/>
  <c r="J1299" i="5"/>
  <c r="H1299" i="5"/>
  <c r="G1299" i="5"/>
  <c r="F1299" i="5"/>
  <c r="I1299" i="5"/>
  <c r="R1299" i="5"/>
  <c r="E1299" i="5"/>
  <c r="X1299" i="5" s="1"/>
  <c r="G1300" i="5"/>
  <c r="F1300" i="5"/>
  <c r="I1300" i="5"/>
  <c r="J1300" i="5"/>
  <c r="R1300" i="5"/>
  <c r="H1300" i="5"/>
  <c r="E1300" i="5"/>
  <c r="X1300" i="5" s="1"/>
  <c r="G1301" i="5"/>
  <c r="R1301" i="5"/>
  <c r="H1301" i="5"/>
  <c r="F1301" i="5"/>
  <c r="I1301" i="5"/>
  <c r="J1301" i="5"/>
  <c r="E1301" i="5"/>
  <c r="X1301" i="5" s="1"/>
  <c r="G1302" i="5"/>
  <c r="H1302" i="5"/>
  <c r="I1302" i="5"/>
  <c r="J1302" i="5"/>
  <c r="R1302" i="5"/>
  <c r="F1302" i="5"/>
  <c r="E1302" i="5"/>
  <c r="X1302" i="5" s="1"/>
  <c r="F1303" i="5"/>
  <c r="I1303" i="5"/>
  <c r="G1303" i="5"/>
  <c r="J1303" i="5"/>
  <c r="H1303" i="5"/>
  <c r="R1303" i="5"/>
  <c r="E1303" i="5"/>
  <c r="X1303" i="5" s="1"/>
  <c r="J1304" i="5"/>
  <c r="F1304" i="5"/>
  <c r="R1304" i="5"/>
  <c r="I1304" i="5"/>
  <c r="G1304" i="5"/>
  <c r="H1304" i="5"/>
  <c r="E1304" i="5"/>
  <c r="X1304" i="5" s="1"/>
  <c r="G1305" i="5"/>
  <c r="R1305" i="5"/>
  <c r="H1305" i="5"/>
  <c r="I1305" i="5"/>
  <c r="F1305" i="5"/>
  <c r="J1305" i="5"/>
  <c r="E1305" i="5"/>
  <c r="X1305" i="5" s="1"/>
  <c r="F1306" i="5"/>
  <c r="H1306" i="5"/>
  <c r="I1306" i="5"/>
  <c r="R1306" i="5"/>
  <c r="G1306" i="5"/>
  <c r="J1306" i="5"/>
  <c r="E1306" i="5"/>
  <c r="X1306" i="5" s="1"/>
  <c r="G1307" i="5"/>
  <c r="F1307" i="5"/>
  <c r="J1307" i="5"/>
  <c r="R1307" i="5"/>
  <c r="H1307" i="5"/>
  <c r="I1307" i="5"/>
  <c r="E1307" i="5"/>
  <c r="X1307" i="5" s="1"/>
  <c r="R1308" i="5"/>
  <c r="J1308" i="5"/>
  <c r="F1308" i="5"/>
  <c r="I1308" i="5"/>
  <c r="G1308" i="5"/>
  <c r="H1308" i="5"/>
  <c r="E1308" i="5"/>
  <c r="X1308" i="5" s="1"/>
  <c r="G1309" i="5"/>
  <c r="I1309" i="5"/>
  <c r="J1309" i="5"/>
  <c r="R1309" i="5"/>
  <c r="H1309" i="5"/>
  <c r="F1309" i="5"/>
  <c r="E1309" i="5"/>
  <c r="X1309" i="5" s="1"/>
  <c r="G1310" i="5"/>
  <c r="H1310" i="5"/>
  <c r="I1310" i="5"/>
  <c r="J1310" i="5"/>
  <c r="R1310" i="5"/>
  <c r="F1310" i="5"/>
  <c r="E1310" i="5"/>
  <c r="X1310" i="5" s="1"/>
  <c r="F1311" i="5"/>
  <c r="H1311" i="5"/>
  <c r="J1311" i="5"/>
  <c r="G1311" i="5"/>
  <c r="I1311" i="5"/>
  <c r="R1311" i="5"/>
  <c r="E1311" i="5"/>
  <c r="X1311" i="5" s="1"/>
  <c r="G1312" i="5"/>
  <c r="F1312" i="5"/>
  <c r="I1312" i="5"/>
  <c r="J1312" i="5"/>
  <c r="R1312" i="5"/>
  <c r="H1312" i="5"/>
  <c r="E1312" i="5"/>
  <c r="X1312" i="5" s="1"/>
  <c r="R1313" i="5"/>
  <c r="F1313" i="5"/>
  <c r="I1313" i="5"/>
  <c r="G1313" i="5"/>
  <c r="H1313" i="5"/>
  <c r="J1313" i="5"/>
  <c r="E1313" i="5"/>
  <c r="X1313" i="5" s="1"/>
  <c r="I1314" i="5"/>
  <c r="F1314" i="5"/>
  <c r="H1314" i="5"/>
  <c r="G1314" i="5"/>
  <c r="J1314" i="5"/>
  <c r="R1314" i="5"/>
  <c r="E1314" i="5"/>
  <c r="X1314" i="5" s="1"/>
  <c r="R1315" i="5"/>
  <c r="H1315" i="5"/>
  <c r="G1315" i="5"/>
  <c r="F1315" i="5"/>
  <c r="I1315" i="5"/>
  <c r="J1315" i="5"/>
  <c r="E1315" i="5"/>
  <c r="X1315" i="5" s="1"/>
  <c r="G1316" i="5"/>
  <c r="F1316" i="5"/>
  <c r="I1316" i="5"/>
  <c r="J1316" i="5"/>
  <c r="R1316" i="5"/>
  <c r="H1316" i="5"/>
  <c r="E1316" i="5"/>
  <c r="X1316" i="5" s="1"/>
  <c r="G1317" i="5"/>
  <c r="J1317" i="5"/>
  <c r="R1317" i="5"/>
  <c r="F1317" i="5"/>
  <c r="I1317" i="5"/>
  <c r="H1317" i="5"/>
  <c r="E1317" i="5"/>
  <c r="X1317" i="5" s="1"/>
  <c r="G1318" i="5"/>
  <c r="H1318" i="5"/>
  <c r="I1318" i="5"/>
  <c r="J1318" i="5"/>
  <c r="R1318" i="5"/>
  <c r="F1318" i="5"/>
  <c r="E1318" i="5"/>
  <c r="X1318" i="5" s="1"/>
  <c r="J1319" i="5"/>
  <c r="R1319" i="5"/>
  <c r="I1319" i="5"/>
  <c r="G1319" i="5"/>
  <c r="F1319" i="5"/>
  <c r="H1319" i="5"/>
  <c r="E1319" i="5"/>
  <c r="X1319" i="5" s="1"/>
  <c r="F1320" i="5"/>
  <c r="G1320" i="5"/>
  <c r="R1320" i="5"/>
  <c r="I1320" i="5"/>
  <c r="J1320" i="5"/>
  <c r="H1320" i="5"/>
  <c r="E1320" i="5"/>
  <c r="X1320" i="5" s="1"/>
  <c r="G1321" i="5"/>
  <c r="R1321" i="5"/>
  <c r="H1321" i="5"/>
  <c r="F1321" i="5"/>
  <c r="I1321" i="5"/>
  <c r="J1321" i="5"/>
  <c r="E1321" i="5"/>
  <c r="X1321" i="5" s="1"/>
  <c r="I1322" i="5"/>
  <c r="R1322" i="5"/>
  <c r="G1322" i="5"/>
  <c r="J1322" i="5"/>
  <c r="F1322" i="5"/>
  <c r="H1322" i="5"/>
  <c r="E1322" i="5"/>
  <c r="X1322" i="5" s="1"/>
  <c r="H1323" i="5"/>
  <c r="J1323" i="5"/>
  <c r="G1323" i="5"/>
  <c r="R1323" i="5"/>
  <c r="I1323" i="5"/>
  <c r="F1323" i="5"/>
  <c r="E1323" i="5"/>
  <c r="X1323" i="5" s="1"/>
  <c r="G1324" i="5"/>
  <c r="F1324" i="5"/>
  <c r="I1324" i="5"/>
  <c r="J1324" i="5"/>
  <c r="R1324" i="5"/>
  <c r="H1324" i="5"/>
  <c r="E1324" i="5"/>
  <c r="X1324" i="5" s="1"/>
  <c r="R1325" i="5"/>
  <c r="I1325" i="5"/>
  <c r="J1325" i="5"/>
  <c r="F1325" i="5"/>
  <c r="H1325" i="5"/>
  <c r="G1325" i="5"/>
  <c r="E1325" i="5"/>
  <c r="X1325" i="5" s="1"/>
  <c r="G1326" i="5"/>
  <c r="H1326" i="5"/>
  <c r="I1326" i="5"/>
  <c r="J1326" i="5"/>
  <c r="R1326" i="5"/>
  <c r="F1326" i="5"/>
  <c r="E1326" i="5"/>
  <c r="X1326" i="5" s="1"/>
  <c r="H1327" i="5"/>
  <c r="J1327" i="5"/>
  <c r="G1327" i="5"/>
  <c r="R1327" i="5"/>
  <c r="F1327" i="5"/>
  <c r="I1327" i="5"/>
  <c r="E1327" i="5"/>
  <c r="X1327" i="5" s="1"/>
  <c r="G1328" i="5"/>
  <c r="F1328" i="5"/>
  <c r="I1328" i="5"/>
  <c r="J1328" i="5"/>
  <c r="R1328" i="5"/>
  <c r="H1328" i="5"/>
  <c r="E1328" i="5"/>
  <c r="X1328" i="5" s="1"/>
  <c r="I1329" i="5"/>
  <c r="F1329" i="5"/>
  <c r="J1329" i="5"/>
  <c r="R1329" i="5"/>
  <c r="G1329" i="5"/>
  <c r="H1329" i="5"/>
  <c r="E1329" i="5"/>
  <c r="X1329" i="5" s="1"/>
  <c r="H1330" i="5"/>
  <c r="G1330" i="5"/>
  <c r="J1330" i="5"/>
  <c r="F1330" i="5"/>
  <c r="R1330" i="5"/>
  <c r="I1330" i="5"/>
  <c r="E1330" i="5"/>
  <c r="X1330" i="5" s="1"/>
  <c r="R1331" i="5"/>
  <c r="H1331" i="5"/>
  <c r="G1331" i="5"/>
  <c r="I1331" i="5"/>
  <c r="F1331" i="5"/>
  <c r="J1331" i="5"/>
  <c r="E1331" i="5"/>
  <c r="X1331" i="5" s="1"/>
  <c r="G1332" i="5"/>
  <c r="F1332" i="5"/>
  <c r="I1332" i="5"/>
  <c r="J1332" i="5"/>
  <c r="R1332" i="5"/>
  <c r="H1332" i="5"/>
  <c r="E1332" i="5"/>
  <c r="X1332" i="5" s="1"/>
  <c r="G1333" i="5"/>
  <c r="R1333" i="5"/>
  <c r="H1333" i="5"/>
  <c r="F1333" i="5"/>
  <c r="I1333" i="5"/>
  <c r="J1333" i="5"/>
  <c r="E1333" i="5"/>
  <c r="X1333" i="5" s="1"/>
  <c r="G1334" i="5"/>
  <c r="H1334" i="5"/>
  <c r="I1334" i="5"/>
  <c r="J1334" i="5"/>
  <c r="R1334" i="5"/>
  <c r="F1334" i="5"/>
  <c r="E1334" i="5"/>
  <c r="X1334" i="5" s="1"/>
  <c r="H1335" i="5"/>
  <c r="I1335" i="5"/>
  <c r="G1335" i="5"/>
  <c r="F1335" i="5"/>
  <c r="J1335" i="5"/>
  <c r="R1335" i="5"/>
  <c r="E1335" i="5"/>
  <c r="X1335" i="5" s="1"/>
  <c r="G1336" i="5"/>
  <c r="F1336" i="5"/>
  <c r="I1336" i="5"/>
  <c r="J1336" i="5"/>
  <c r="R1336" i="5"/>
  <c r="H1336" i="5"/>
  <c r="E1336" i="5"/>
  <c r="X1336" i="5" s="1"/>
  <c r="G1337" i="5"/>
  <c r="R1337" i="5"/>
  <c r="J1337" i="5"/>
  <c r="F1337" i="5"/>
  <c r="H1337" i="5"/>
  <c r="I1337" i="5"/>
  <c r="E1337" i="5"/>
  <c r="X1337" i="5" s="1"/>
  <c r="H1338" i="5"/>
  <c r="F1338" i="5"/>
  <c r="I1338" i="5"/>
  <c r="G1338" i="5"/>
  <c r="R1338" i="5"/>
  <c r="J1338" i="5"/>
  <c r="E1338" i="5"/>
  <c r="X1338" i="5" s="1"/>
  <c r="H1339" i="5"/>
  <c r="I1339" i="5"/>
  <c r="J1339" i="5"/>
  <c r="G1339" i="5"/>
  <c r="R1339" i="5"/>
  <c r="F1339" i="5"/>
  <c r="E1339" i="5"/>
  <c r="X1339" i="5" s="1"/>
  <c r="H1340" i="5"/>
  <c r="G1340" i="5"/>
  <c r="F1340" i="5"/>
  <c r="J1340" i="5"/>
  <c r="I1340" i="5"/>
  <c r="R1340" i="5"/>
  <c r="E1340" i="5"/>
  <c r="X1340" i="5" s="1"/>
  <c r="G1341" i="5"/>
  <c r="R1341" i="5"/>
  <c r="I1341" i="5"/>
  <c r="F1341" i="5"/>
  <c r="J1341" i="5"/>
  <c r="H1341" i="5"/>
  <c r="E1341" i="5"/>
  <c r="X1341" i="5" s="1"/>
  <c r="G1342" i="5"/>
  <c r="F1342" i="5"/>
  <c r="H1342" i="5"/>
  <c r="I1342" i="5"/>
  <c r="R1342" i="5"/>
  <c r="J1342" i="5"/>
  <c r="E1342" i="5"/>
  <c r="X1342" i="5" s="1"/>
  <c r="I1343" i="5"/>
  <c r="R1343" i="5"/>
  <c r="G1343" i="5"/>
  <c r="J1343" i="5"/>
  <c r="H1343" i="5"/>
  <c r="F1343" i="5"/>
  <c r="E1343" i="5"/>
  <c r="X1343" i="5" s="1"/>
  <c r="G1344" i="5"/>
  <c r="I1344" i="5"/>
  <c r="J1344" i="5"/>
  <c r="R1344" i="5"/>
  <c r="F1344" i="5"/>
  <c r="H1344" i="5"/>
  <c r="E1344" i="5"/>
  <c r="X1344" i="5" s="1"/>
  <c r="V1345" i="5"/>
  <c r="F1346" i="5"/>
  <c r="I1346" i="5"/>
  <c r="R1346" i="5"/>
  <c r="J1346" i="5"/>
  <c r="G1346" i="5"/>
  <c r="H1346" i="5"/>
  <c r="E1346" i="5"/>
  <c r="X1346" i="5" s="1"/>
  <c r="G1347" i="5"/>
  <c r="F1347" i="5"/>
  <c r="H1347" i="5"/>
  <c r="J1347" i="5"/>
  <c r="R1347" i="5"/>
  <c r="I1347" i="5"/>
  <c r="E1347" i="5"/>
  <c r="X1347" i="5" s="1"/>
  <c r="J1348" i="5"/>
  <c r="R1348" i="5"/>
  <c r="F1348" i="5"/>
  <c r="I1348" i="5"/>
  <c r="G1348" i="5"/>
  <c r="H1348" i="5"/>
  <c r="E1348" i="5"/>
  <c r="X1348" i="5" s="1"/>
  <c r="G1349" i="5"/>
  <c r="I1349" i="5"/>
  <c r="F1349" i="5"/>
  <c r="H1349" i="5"/>
  <c r="J1349" i="5"/>
  <c r="R1349" i="5"/>
  <c r="E1349" i="5"/>
  <c r="X1349" i="5" s="1"/>
  <c r="I1350" i="5"/>
  <c r="G1350" i="5"/>
  <c r="J1350" i="5"/>
  <c r="H1350" i="5"/>
  <c r="F1350" i="5"/>
  <c r="R1350" i="5"/>
  <c r="E1350" i="5"/>
  <c r="X1350" i="5" s="1"/>
  <c r="G1351" i="5"/>
  <c r="J1351" i="5"/>
  <c r="R1351" i="5"/>
  <c r="H1351" i="5"/>
  <c r="I1351" i="5"/>
  <c r="F1351" i="5"/>
  <c r="E1351" i="5"/>
  <c r="X1351" i="5" s="1"/>
  <c r="H1352" i="5"/>
  <c r="G1352" i="5"/>
  <c r="J1352" i="5"/>
  <c r="F1352" i="5"/>
  <c r="I1352" i="5"/>
  <c r="R1352" i="5"/>
  <c r="E1352" i="5"/>
  <c r="X1352" i="5" s="1"/>
  <c r="G1353" i="5"/>
  <c r="J1353" i="5"/>
  <c r="H1353" i="5"/>
  <c r="F1353" i="5"/>
  <c r="I1353" i="5"/>
  <c r="R1353" i="5"/>
  <c r="E1353" i="5"/>
  <c r="X1353" i="5" s="1"/>
  <c r="I1354" i="5"/>
  <c r="F1354" i="5"/>
  <c r="G1354" i="5"/>
  <c r="R1354" i="5"/>
  <c r="J1354" i="5"/>
  <c r="H1354" i="5"/>
  <c r="E1354" i="5"/>
  <c r="X1354" i="5" s="1"/>
  <c r="G1355" i="5"/>
  <c r="R1355" i="5"/>
  <c r="H1355" i="5"/>
  <c r="I1355" i="5"/>
  <c r="J1355" i="5"/>
  <c r="F1355" i="5"/>
  <c r="E1355" i="5"/>
  <c r="X1355" i="5" s="1"/>
  <c r="G1356" i="5"/>
  <c r="H1356" i="5"/>
  <c r="I1356" i="5"/>
  <c r="J1356" i="5"/>
  <c r="R1356" i="5"/>
  <c r="F1356" i="5"/>
  <c r="E1356" i="5"/>
  <c r="X1356" i="5" s="1"/>
  <c r="G1357" i="5"/>
  <c r="F1357" i="5"/>
  <c r="H1357" i="5"/>
  <c r="I1357" i="5"/>
  <c r="J1357" i="5"/>
  <c r="R1357" i="5"/>
  <c r="E1357" i="5"/>
  <c r="X1357" i="5" s="1"/>
  <c r="I1358" i="5"/>
  <c r="R1358" i="5"/>
  <c r="J1358" i="5"/>
  <c r="F1358" i="5"/>
  <c r="G1358" i="5"/>
  <c r="H1358" i="5"/>
  <c r="E1358" i="5"/>
  <c r="X1358" i="5" s="1"/>
  <c r="G1359" i="5"/>
  <c r="J1359" i="5"/>
  <c r="F1359" i="5"/>
  <c r="R1359" i="5"/>
  <c r="H1359" i="5"/>
  <c r="I1359" i="5"/>
  <c r="E1359" i="5"/>
  <c r="X1359" i="5" s="1"/>
  <c r="H1360" i="5"/>
  <c r="F1360" i="5"/>
  <c r="G1360" i="5"/>
  <c r="J1360" i="5"/>
  <c r="R1360" i="5"/>
  <c r="I1360" i="5"/>
  <c r="E1360" i="5"/>
  <c r="X1360" i="5" s="1"/>
  <c r="G1361" i="5"/>
  <c r="F1361" i="5"/>
  <c r="H1361" i="5"/>
  <c r="J1361" i="5"/>
  <c r="R1361" i="5"/>
  <c r="I1361" i="5"/>
  <c r="E1361" i="5"/>
  <c r="X1361" i="5" s="1"/>
  <c r="I1362" i="5"/>
  <c r="J1362" i="5"/>
  <c r="F1362" i="5"/>
  <c r="G1362" i="5"/>
  <c r="H1362" i="5"/>
  <c r="R1362" i="5"/>
  <c r="E1362" i="5"/>
  <c r="X1362" i="5" s="1"/>
  <c r="G1363" i="5"/>
  <c r="R1363" i="5"/>
  <c r="J1363" i="5"/>
  <c r="F1363" i="5"/>
  <c r="H1363" i="5"/>
  <c r="I1363" i="5"/>
  <c r="E1363" i="5"/>
  <c r="X1363" i="5" s="1"/>
  <c r="G1364" i="5"/>
  <c r="H1364" i="5"/>
  <c r="J1364" i="5"/>
  <c r="R1364" i="5"/>
  <c r="F1364" i="5"/>
  <c r="I1364" i="5"/>
  <c r="E1364" i="5"/>
  <c r="X1364" i="5" s="1"/>
  <c r="G1365" i="5"/>
  <c r="I1365" i="5"/>
  <c r="F1365" i="5"/>
  <c r="H1365" i="5"/>
  <c r="J1365" i="5"/>
  <c r="R1365" i="5"/>
  <c r="E1365" i="5"/>
  <c r="X1365" i="5" s="1"/>
  <c r="J1366" i="5"/>
  <c r="R1366" i="5"/>
  <c r="I1366" i="5"/>
  <c r="G1366" i="5"/>
  <c r="H1366" i="5"/>
  <c r="F1366" i="5"/>
  <c r="E1366" i="5"/>
  <c r="X1366" i="5" s="1"/>
  <c r="G1367" i="5"/>
  <c r="J1367" i="5"/>
  <c r="R1367" i="5"/>
  <c r="H1367" i="5"/>
  <c r="I1367" i="5"/>
  <c r="F1367" i="5"/>
  <c r="E1367" i="5"/>
  <c r="X1367" i="5" s="1"/>
  <c r="H1368" i="5"/>
  <c r="G1368" i="5"/>
  <c r="F1368" i="5"/>
  <c r="R1368" i="5"/>
  <c r="I1368" i="5"/>
  <c r="J1368" i="5"/>
  <c r="E1368" i="5"/>
  <c r="X1368" i="5" s="1"/>
  <c r="G1369" i="5"/>
  <c r="F1369" i="5"/>
  <c r="I1369" i="5"/>
  <c r="H1369" i="5"/>
  <c r="R1369" i="5"/>
  <c r="J1369" i="5"/>
  <c r="E1369" i="5"/>
  <c r="X1369" i="5" s="1"/>
  <c r="I1370" i="5"/>
  <c r="J1370" i="5"/>
  <c r="R1370" i="5"/>
  <c r="G1370" i="5"/>
  <c r="H1370" i="5"/>
  <c r="F1370" i="5"/>
  <c r="E1370" i="5"/>
  <c r="X1370" i="5" s="1"/>
  <c r="G1371" i="5"/>
  <c r="R1371" i="5"/>
  <c r="H1371" i="5"/>
  <c r="I1371" i="5"/>
  <c r="F1371" i="5"/>
  <c r="J1371" i="5"/>
  <c r="E1371" i="5"/>
  <c r="X1371" i="5" s="1"/>
  <c r="G1372" i="5"/>
  <c r="F1372" i="5"/>
  <c r="H1372" i="5"/>
  <c r="I1372" i="5"/>
  <c r="J1372" i="5"/>
  <c r="R1372" i="5"/>
  <c r="E1372" i="5"/>
  <c r="X1372" i="5" s="1"/>
  <c r="G1373" i="5"/>
  <c r="J1373" i="5"/>
  <c r="R1373" i="5"/>
  <c r="F1373" i="5"/>
  <c r="H1373" i="5"/>
  <c r="I1373" i="5"/>
  <c r="E1373" i="5"/>
  <c r="X1373" i="5" s="1"/>
  <c r="H1374" i="5"/>
  <c r="F1374" i="5"/>
  <c r="J1374" i="5"/>
  <c r="R1374" i="5"/>
  <c r="G1374" i="5"/>
  <c r="I1374" i="5"/>
  <c r="E1374" i="5"/>
  <c r="X1374" i="5" s="1"/>
  <c r="R1375" i="5"/>
  <c r="F1375" i="5"/>
  <c r="G1375" i="5"/>
  <c r="H1375" i="5"/>
  <c r="I1375" i="5"/>
  <c r="J1375" i="5"/>
  <c r="E1375" i="5"/>
  <c r="X1375" i="5" s="1"/>
  <c r="J1376" i="5"/>
  <c r="H1376" i="5"/>
  <c r="G1376" i="5"/>
  <c r="I1376" i="5"/>
  <c r="R1376" i="5"/>
  <c r="F1376" i="5"/>
  <c r="E1376" i="5"/>
  <c r="X1376" i="5" s="1"/>
  <c r="G1377" i="5"/>
  <c r="H1377" i="5"/>
  <c r="J1377" i="5"/>
  <c r="R1377" i="5"/>
  <c r="I1377" i="5"/>
  <c r="F1377" i="5"/>
  <c r="E1377" i="5"/>
  <c r="X1377" i="5" s="1"/>
  <c r="F1378" i="5"/>
  <c r="H1378" i="5"/>
  <c r="I1378" i="5"/>
  <c r="J1378" i="5"/>
  <c r="G1378" i="5"/>
  <c r="R1378" i="5"/>
  <c r="E1378" i="5"/>
  <c r="X1378" i="5" s="1"/>
  <c r="G1379" i="5"/>
  <c r="F1379" i="5"/>
  <c r="H1379" i="5"/>
  <c r="I1379" i="5"/>
  <c r="J1379" i="5"/>
  <c r="R1379" i="5"/>
  <c r="E1379" i="5"/>
  <c r="X1379" i="5" s="1"/>
  <c r="G1380" i="5"/>
  <c r="J1380" i="5"/>
  <c r="R1380" i="5"/>
  <c r="H1380" i="5"/>
  <c r="F1380" i="5"/>
  <c r="I1380" i="5"/>
  <c r="E1380" i="5"/>
  <c r="X1380" i="5" s="1"/>
  <c r="H1381" i="5"/>
  <c r="R1381" i="5"/>
  <c r="G1381" i="5"/>
  <c r="I1381" i="5"/>
  <c r="F1381" i="5"/>
  <c r="J1381" i="5"/>
  <c r="E1381" i="5"/>
  <c r="X1381" i="5" s="1"/>
  <c r="H1382" i="5"/>
  <c r="F1382" i="5"/>
  <c r="R1382" i="5"/>
  <c r="G1382" i="5"/>
  <c r="I1382" i="5"/>
  <c r="J1382" i="5"/>
  <c r="E1382" i="5"/>
  <c r="X1382" i="5" s="1"/>
  <c r="V1383" i="5"/>
  <c r="J1384" i="5"/>
  <c r="I1384" i="5"/>
  <c r="G1384" i="5"/>
  <c r="F1384" i="5"/>
  <c r="H1384" i="5"/>
  <c r="R1384" i="5"/>
  <c r="E1384" i="5"/>
  <c r="X1384" i="5" s="1"/>
  <c r="I1385" i="5"/>
  <c r="G1385" i="5"/>
  <c r="H1385" i="5"/>
  <c r="J1385" i="5"/>
  <c r="F1385" i="5"/>
  <c r="R1385" i="5"/>
  <c r="E1385" i="5"/>
  <c r="X1385" i="5" s="1"/>
  <c r="R1386" i="5"/>
  <c r="G1386" i="5"/>
  <c r="H1386" i="5"/>
  <c r="I1386" i="5"/>
  <c r="J1386" i="5"/>
  <c r="F1386" i="5"/>
  <c r="E1386" i="5"/>
  <c r="X1386" i="5" s="1"/>
  <c r="G1387" i="5"/>
  <c r="R1387" i="5"/>
  <c r="H1387" i="5"/>
  <c r="I1387" i="5"/>
  <c r="F1387" i="5"/>
  <c r="J1387" i="5"/>
  <c r="E1387" i="5"/>
  <c r="X1387" i="5" s="1"/>
  <c r="H1388" i="5"/>
  <c r="F1388" i="5"/>
  <c r="R1388" i="5"/>
  <c r="G1388" i="5"/>
  <c r="J1388" i="5"/>
  <c r="I1388" i="5"/>
  <c r="E1388" i="5"/>
  <c r="X1388" i="5" s="1"/>
  <c r="V1389" i="5"/>
  <c r="F1390" i="5"/>
  <c r="I1390" i="5"/>
  <c r="R1390" i="5"/>
  <c r="G1390" i="5"/>
  <c r="J1390" i="5"/>
  <c r="H1390" i="5"/>
  <c r="E1390" i="5"/>
  <c r="X1390" i="5" s="1"/>
  <c r="R1391" i="5"/>
  <c r="G1391" i="5"/>
  <c r="F1391" i="5"/>
  <c r="J1391" i="5"/>
  <c r="I1391" i="5"/>
  <c r="H1391" i="5"/>
  <c r="E1391" i="5"/>
  <c r="X1391" i="5" s="1"/>
  <c r="J1392" i="5"/>
  <c r="F1392" i="5"/>
  <c r="R1392" i="5"/>
  <c r="G1392" i="5"/>
  <c r="I1392" i="5"/>
  <c r="H1392" i="5"/>
  <c r="E1392" i="5"/>
  <c r="X1392" i="5" s="1"/>
  <c r="G1393" i="5"/>
  <c r="F1393" i="5"/>
  <c r="H1393" i="5"/>
  <c r="J1393" i="5"/>
  <c r="R1393" i="5"/>
  <c r="I1393" i="5"/>
  <c r="E1393" i="5"/>
  <c r="X1393" i="5" s="1"/>
  <c r="G1394" i="5"/>
  <c r="F1394" i="5"/>
  <c r="I1394" i="5"/>
  <c r="R1394" i="5"/>
  <c r="H1394" i="5"/>
  <c r="J1394" i="5"/>
  <c r="E1394" i="5"/>
  <c r="X1394" i="5" s="1"/>
  <c r="G1395" i="5"/>
  <c r="F1395" i="5"/>
  <c r="H1395" i="5"/>
  <c r="I1395" i="5"/>
  <c r="J1395" i="5"/>
  <c r="R1395" i="5"/>
  <c r="E1395" i="5"/>
  <c r="X1395" i="5" s="1"/>
  <c r="G1396" i="5"/>
  <c r="I1396" i="5"/>
  <c r="F1396" i="5"/>
  <c r="J1396" i="5"/>
  <c r="R1396" i="5"/>
  <c r="H1396" i="5"/>
  <c r="E1396" i="5"/>
  <c r="X1396" i="5" s="1"/>
  <c r="G1397" i="5"/>
  <c r="I1397" i="5"/>
  <c r="F1397" i="5"/>
  <c r="H1397" i="5"/>
  <c r="J1397" i="5"/>
  <c r="R1397" i="5"/>
  <c r="E1397" i="5"/>
  <c r="X1397" i="5" s="1"/>
  <c r="R1398" i="5"/>
  <c r="F1398" i="5"/>
  <c r="G1398" i="5"/>
  <c r="J1398" i="5"/>
  <c r="H1398" i="5"/>
  <c r="I1398" i="5"/>
  <c r="E1398" i="5"/>
  <c r="X1398" i="5" s="1"/>
  <c r="H1399" i="5"/>
  <c r="J1399" i="5"/>
  <c r="R1399" i="5"/>
  <c r="G1399" i="5"/>
  <c r="F1399" i="5"/>
  <c r="I1399" i="5"/>
  <c r="E1399" i="5"/>
  <c r="X1399" i="5" s="1"/>
  <c r="J1400" i="5"/>
  <c r="R1400" i="5"/>
  <c r="G1400" i="5"/>
  <c r="H1400" i="5"/>
  <c r="I1400" i="5"/>
  <c r="F1400" i="5"/>
  <c r="E1400" i="5"/>
  <c r="X1400" i="5" s="1"/>
  <c r="F1401" i="5"/>
  <c r="R1401" i="5"/>
  <c r="I1401" i="5"/>
  <c r="G1401" i="5"/>
  <c r="J1401" i="5"/>
  <c r="H1401" i="5"/>
  <c r="E1401" i="5"/>
  <c r="X1401" i="5" s="1"/>
  <c r="G1402" i="5"/>
  <c r="H1402" i="5"/>
  <c r="J1402" i="5"/>
  <c r="I1402" i="5"/>
  <c r="F1402" i="5"/>
  <c r="R1402" i="5"/>
  <c r="E1402" i="5"/>
  <c r="X1402" i="5" s="1"/>
  <c r="H1403" i="5"/>
  <c r="R1403" i="5"/>
  <c r="J1403" i="5"/>
  <c r="I1403" i="5"/>
  <c r="G1403" i="5"/>
  <c r="F1403" i="5"/>
  <c r="E1403" i="5"/>
  <c r="X1403" i="5" s="1"/>
  <c r="F1404" i="5"/>
  <c r="J1404" i="5"/>
  <c r="G1404" i="5"/>
  <c r="R1404" i="5"/>
  <c r="I1404" i="5"/>
  <c r="H1404" i="5"/>
  <c r="E1404" i="5"/>
  <c r="X1404" i="5" s="1"/>
  <c r="F1405" i="5"/>
  <c r="J1405" i="5"/>
  <c r="I1405" i="5"/>
  <c r="R1405" i="5"/>
  <c r="H1405" i="5"/>
  <c r="G1405" i="5"/>
  <c r="E1405" i="5"/>
  <c r="X1405" i="5" s="1"/>
  <c r="G1406" i="5"/>
  <c r="J1406" i="5"/>
  <c r="H1406" i="5"/>
  <c r="I1406" i="5"/>
  <c r="F1406" i="5"/>
  <c r="R1406" i="5"/>
  <c r="E1406" i="5"/>
  <c r="X1406" i="5" s="1"/>
  <c r="F1407" i="5"/>
  <c r="I1407" i="5"/>
  <c r="G1407" i="5"/>
  <c r="H1407" i="5"/>
  <c r="J1407" i="5"/>
  <c r="R1407" i="5"/>
  <c r="E1407" i="5"/>
  <c r="X1407" i="5" s="1"/>
  <c r="G1408" i="5"/>
  <c r="F1408" i="5"/>
  <c r="H1408" i="5"/>
  <c r="I1408" i="5"/>
  <c r="J1408" i="5"/>
  <c r="R1408" i="5"/>
  <c r="E1408" i="5"/>
  <c r="X1408" i="5" s="1"/>
  <c r="R1409" i="5"/>
  <c r="G1409" i="5"/>
  <c r="H1409" i="5"/>
  <c r="J1409" i="5"/>
  <c r="F1409" i="5"/>
  <c r="I1409" i="5"/>
  <c r="E1409" i="5"/>
  <c r="X1409" i="5" s="1"/>
  <c r="G1410" i="5"/>
  <c r="F1410" i="5"/>
  <c r="H1410" i="5"/>
  <c r="J1410" i="5"/>
  <c r="I1410" i="5"/>
  <c r="R1410" i="5"/>
  <c r="E1410" i="5"/>
  <c r="X1410" i="5" s="1"/>
  <c r="G1411" i="5"/>
  <c r="R1411" i="5"/>
  <c r="F1411" i="5"/>
  <c r="I1411" i="5"/>
  <c r="H1411" i="5"/>
  <c r="J1411" i="5"/>
  <c r="E1411" i="5"/>
  <c r="X1411" i="5" s="1"/>
  <c r="G1412" i="5"/>
  <c r="F1412" i="5"/>
  <c r="I1412" i="5"/>
  <c r="R1412" i="5"/>
  <c r="H1412" i="5"/>
  <c r="J1412" i="5"/>
  <c r="E1412" i="5"/>
  <c r="X1412" i="5" s="1"/>
  <c r="H1413" i="5"/>
  <c r="I1413" i="5"/>
  <c r="R1413" i="5"/>
  <c r="F1413" i="5"/>
  <c r="G1413" i="5"/>
  <c r="J1413" i="5"/>
  <c r="E1413" i="5"/>
  <c r="X1413" i="5" s="1"/>
  <c r="G1414" i="5"/>
  <c r="J1414" i="5"/>
  <c r="F1414" i="5"/>
  <c r="H1414" i="5"/>
  <c r="R1414" i="5"/>
  <c r="I1414" i="5"/>
  <c r="E1414" i="5"/>
  <c r="X1414" i="5" s="1"/>
  <c r="G1415" i="5"/>
  <c r="H1415" i="5"/>
  <c r="I1415" i="5"/>
  <c r="J1415" i="5"/>
  <c r="R1415" i="5"/>
  <c r="F1415" i="5"/>
  <c r="E1415" i="5"/>
  <c r="X1415" i="5" s="1"/>
  <c r="G1416" i="5"/>
  <c r="I1416" i="5"/>
  <c r="J1416" i="5"/>
  <c r="R1416" i="5"/>
  <c r="F1416" i="5"/>
  <c r="H1416" i="5"/>
  <c r="E1416" i="5"/>
  <c r="X1416" i="5" s="1"/>
  <c r="I1417" i="5"/>
  <c r="J1417" i="5"/>
  <c r="R1417" i="5"/>
  <c r="G1417" i="5"/>
  <c r="H1417" i="5"/>
  <c r="F1417" i="5"/>
  <c r="E1417" i="5"/>
  <c r="X1417" i="5" s="1"/>
  <c r="G1418" i="5"/>
  <c r="F1418" i="5"/>
  <c r="R1418" i="5"/>
  <c r="H1418" i="5"/>
  <c r="J1418" i="5"/>
  <c r="I1418" i="5"/>
  <c r="E1418" i="5"/>
  <c r="X1418" i="5" s="1"/>
  <c r="G1419" i="5"/>
  <c r="R1419" i="5"/>
  <c r="F1419" i="5"/>
  <c r="I1419" i="5"/>
  <c r="H1419" i="5"/>
  <c r="J1419" i="5"/>
  <c r="E1419" i="5"/>
  <c r="X1419" i="5" s="1"/>
  <c r="G1420" i="5"/>
  <c r="I1420" i="5"/>
  <c r="J1420" i="5"/>
  <c r="F1420" i="5"/>
  <c r="R1420" i="5"/>
  <c r="H1420" i="5"/>
  <c r="E1420" i="5"/>
  <c r="X1420" i="5" s="1"/>
  <c r="F1421" i="5"/>
  <c r="G1421" i="5"/>
  <c r="J1421" i="5"/>
  <c r="R1421" i="5"/>
  <c r="I1421" i="5"/>
  <c r="H1421" i="5"/>
  <c r="E1421" i="5"/>
  <c r="X1421" i="5" s="1"/>
  <c r="G1422" i="5"/>
  <c r="J1422" i="5"/>
  <c r="F1422" i="5"/>
  <c r="H1422" i="5"/>
  <c r="R1422" i="5"/>
  <c r="I1422" i="5"/>
  <c r="E1422" i="5"/>
  <c r="X1422" i="5" s="1"/>
  <c r="G1423" i="5"/>
  <c r="J1423" i="5"/>
  <c r="I1423" i="5"/>
  <c r="R1423" i="5"/>
  <c r="F1423" i="5"/>
  <c r="H1423" i="5"/>
  <c r="E1423" i="5"/>
  <c r="X1423" i="5" s="1"/>
  <c r="G1424" i="5"/>
  <c r="I1424" i="5"/>
  <c r="R1424" i="5"/>
  <c r="F1424" i="5"/>
  <c r="H1424" i="5"/>
  <c r="J1424" i="5"/>
  <c r="E1424" i="5"/>
  <c r="X1424" i="5" s="1"/>
  <c r="G1425" i="5"/>
  <c r="F1425" i="5"/>
  <c r="R1425" i="5"/>
  <c r="H1425" i="5"/>
  <c r="I1425" i="5"/>
  <c r="J1425" i="5"/>
  <c r="E1425" i="5"/>
  <c r="X1425" i="5" s="1"/>
  <c r="I1426" i="5"/>
  <c r="H1426" i="5"/>
  <c r="G1426" i="5"/>
  <c r="R1426" i="5"/>
  <c r="J1426" i="5"/>
  <c r="F1426" i="5"/>
  <c r="E1426" i="5"/>
  <c r="X1426" i="5" s="1"/>
  <c r="G1427" i="5"/>
  <c r="R1427" i="5"/>
  <c r="F1427" i="5"/>
  <c r="I1427" i="5"/>
  <c r="H1427" i="5"/>
  <c r="J1427" i="5"/>
  <c r="E1427" i="5"/>
  <c r="X1427" i="5" s="1"/>
  <c r="G1428" i="5"/>
  <c r="I1428" i="5"/>
  <c r="J1428" i="5"/>
  <c r="F1428" i="5"/>
  <c r="R1428" i="5"/>
  <c r="H1428" i="5"/>
  <c r="E1428" i="5"/>
  <c r="X1428" i="5" s="1"/>
  <c r="F1429" i="5"/>
  <c r="G1429" i="5"/>
  <c r="R1429" i="5"/>
  <c r="I1429" i="5"/>
  <c r="H1429" i="5"/>
  <c r="J1429" i="5"/>
  <c r="E1429" i="5"/>
  <c r="X1429" i="5" s="1"/>
  <c r="I1430" i="5"/>
  <c r="R1430" i="5"/>
  <c r="F1430" i="5"/>
  <c r="G1430" i="5"/>
  <c r="J1430" i="5"/>
  <c r="H1430" i="5"/>
  <c r="E1430" i="5"/>
  <c r="X1430" i="5" s="1"/>
  <c r="G1431" i="5"/>
  <c r="J1431" i="5"/>
  <c r="I1431" i="5"/>
  <c r="R1431" i="5"/>
  <c r="F1431" i="5"/>
  <c r="H1431" i="5"/>
  <c r="E1431" i="5"/>
  <c r="X1431" i="5" s="1"/>
  <c r="G1432" i="5"/>
  <c r="J1432" i="5"/>
  <c r="I1432" i="5"/>
  <c r="R1432" i="5"/>
  <c r="F1432" i="5"/>
  <c r="H1432" i="5"/>
  <c r="E1432" i="5"/>
  <c r="X1432" i="5" s="1"/>
  <c r="G1433" i="5"/>
  <c r="F1433" i="5"/>
  <c r="R1433" i="5"/>
  <c r="H1433" i="5"/>
  <c r="I1433" i="5"/>
  <c r="J1433" i="5"/>
  <c r="E1433" i="5"/>
  <c r="X1433" i="5" s="1"/>
  <c r="R1434" i="5"/>
  <c r="J1434" i="5"/>
  <c r="G1434" i="5"/>
  <c r="F1434" i="5"/>
  <c r="I1434" i="5"/>
  <c r="H1434" i="5"/>
  <c r="E1434" i="5"/>
  <c r="X1434" i="5" s="1"/>
  <c r="I1435" i="5"/>
  <c r="H1435" i="5"/>
  <c r="G1435" i="5"/>
  <c r="J1435" i="5"/>
  <c r="R1435" i="5"/>
  <c r="F1435" i="5"/>
  <c r="E1435" i="5"/>
  <c r="X1435" i="5" s="1"/>
  <c r="I1436" i="5"/>
  <c r="H1436" i="5"/>
  <c r="R1436" i="5"/>
  <c r="J1436" i="5"/>
  <c r="G1436" i="5"/>
  <c r="F1436" i="5"/>
  <c r="E1436" i="5"/>
  <c r="X1436" i="5" s="1"/>
  <c r="R1437" i="5"/>
  <c r="I1437" i="5"/>
  <c r="F1437" i="5"/>
  <c r="J1437" i="5"/>
  <c r="G1437" i="5"/>
  <c r="H1437" i="5"/>
  <c r="E1437" i="5"/>
  <c r="X1437" i="5" s="1"/>
  <c r="G1438" i="5"/>
  <c r="I1438" i="5"/>
  <c r="R1438" i="5"/>
  <c r="H1438" i="5"/>
  <c r="F1438" i="5"/>
  <c r="J1438" i="5"/>
  <c r="E1438" i="5"/>
  <c r="X1438" i="5" s="1"/>
  <c r="G1439" i="5"/>
  <c r="J1439" i="5"/>
  <c r="I1439" i="5"/>
  <c r="R1439" i="5"/>
  <c r="F1439" i="5"/>
  <c r="H1439" i="5"/>
  <c r="E1439" i="5"/>
  <c r="X1439" i="5" s="1"/>
  <c r="I1440" i="5"/>
  <c r="J1440" i="5"/>
  <c r="G1440" i="5"/>
  <c r="R1440" i="5"/>
  <c r="H1440" i="5"/>
  <c r="F1440" i="5"/>
  <c r="E1440" i="5"/>
  <c r="X1440" i="5" s="1"/>
  <c r="H1441" i="5"/>
  <c r="J1441" i="5"/>
  <c r="F1441" i="5"/>
  <c r="G1441" i="5"/>
  <c r="R1441" i="5"/>
  <c r="I1441" i="5"/>
  <c r="E1441" i="5"/>
  <c r="X1441" i="5" s="1"/>
  <c r="G1442" i="5"/>
  <c r="H1442" i="5"/>
  <c r="R1442" i="5"/>
  <c r="I1442" i="5"/>
  <c r="J1442" i="5"/>
  <c r="F1442" i="5"/>
  <c r="E1442" i="5"/>
  <c r="X1442" i="5" s="1"/>
  <c r="G1443" i="5"/>
  <c r="J1443" i="5"/>
  <c r="R1443" i="5"/>
  <c r="F1443" i="5"/>
  <c r="H1443" i="5"/>
  <c r="I1443" i="5"/>
  <c r="E1443" i="5"/>
  <c r="X1443" i="5" s="1"/>
  <c r="G1444" i="5"/>
  <c r="R1444" i="5"/>
  <c r="I1444" i="5"/>
  <c r="J1444" i="5"/>
  <c r="F1444" i="5"/>
  <c r="H1444" i="5"/>
  <c r="E1444" i="5"/>
  <c r="X1444" i="5" s="1"/>
  <c r="R1445" i="5"/>
  <c r="F1445" i="5"/>
  <c r="G1445" i="5"/>
  <c r="J1445" i="5"/>
  <c r="I1445" i="5"/>
  <c r="H1445" i="5"/>
  <c r="E1445" i="5"/>
  <c r="X1445" i="5" s="1"/>
  <c r="G1446" i="5"/>
  <c r="R1446" i="5"/>
  <c r="F1446" i="5"/>
  <c r="I1446" i="5"/>
  <c r="J1446" i="5"/>
  <c r="H1446" i="5"/>
  <c r="E1446" i="5"/>
  <c r="X1446" i="5" s="1"/>
  <c r="G1447" i="5"/>
  <c r="H1447" i="5"/>
  <c r="R1447" i="5"/>
  <c r="F1447" i="5"/>
  <c r="J1447" i="5"/>
  <c r="I1447" i="5"/>
  <c r="E1447" i="5"/>
  <c r="X1447" i="5" s="1"/>
  <c r="G1448" i="5"/>
  <c r="R1448" i="5"/>
  <c r="F1448" i="5"/>
  <c r="H1448" i="5"/>
  <c r="J1448" i="5"/>
  <c r="I1448" i="5"/>
  <c r="E1448" i="5"/>
  <c r="X1448" i="5" s="1"/>
  <c r="G1449" i="5"/>
  <c r="R1449" i="5"/>
  <c r="I1449" i="5"/>
  <c r="H1449" i="5"/>
  <c r="J1449" i="5"/>
  <c r="F1449" i="5"/>
  <c r="E1449" i="5"/>
  <c r="X1449" i="5" s="1"/>
  <c r="G1450" i="5"/>
  <c r="I1450" i="5"/>
  <c r="J1450" i="5"/>
  <c r="H1450" i="5"/>
  <c r="F1450" i="5"/>
  <c r="R1450" i="5"/>
  <c r="E1450" i="5"/>
  <c r="X1450" i="5" s="1"/>
  <c r="G1451" i="5"/>
  <c r="R1451" i="5"/>
  <c r="F1451" i="5"/>
  <c r="H1451" i="5"/>
  <c r="J1451" i="5"/>
  <c r="I1451" i="5"/>
  <c r="E1451" i="5"/>
  <c r="X1451" i="5" s="1"/>
  <c r="G1452" i="5"/>
  <c r="R1452" i="5"/>
  <c r="F1452" i="5"/>
  <c r="H1452" i="5"/>
  <c r="I1452" i="5"/>
  <c r="J1452" i="5"/>
  <c r="E1452" i="5"/>
  <c r="X1452" i="5" s="1"/>
  <c r="G1453" i="5"/>
  <c r="F1453" i="5"/>
  <c r="R1453" i="5"/>
  <c r="H1453" i="5"/>
  <c r="J1453" i="5"/>
  <c r="I1453" i="5"/>
  <c r="E1453" i="5"/>
  <c r="X1453" i="5" s="1"/>
  <c r="G1454" i="5"/>
  <c r="H1454" i="5"/>
  <c r="I1454" i="5"/>
  <c r="J1454" i="5"/>
  <c r="R1454" i="5"/>
  <c r="F1454" i="5"/>
  <c r="E1454" i="5"/>
  <c r="X1454" i="5" s="1"/>
  <c r="G1455" i="5"/>
  <c r="R1455" i="5"/>
  <c r="F1455" i="5"/>
  <c r="H1455" i="5"/>
  <c r="I1455" i="5"/>
  <c r="J1455" i="5"/>
  <c r="E1455" i="5"/>
  <c r="X1455" i="5" s="1"/>
  <c r="H1456" i="5"/>
  <c r="R1456" i="5"/>
  <c r="J1456" i="5"/>
  <c r="G1456" i="5"/>
  <c r="F1456" i="5"/>
  <c r="I1456" i="5"/>
  <c r="E1456" i="5"/>
  <c r="X1456" i="5" s="1"/>
  <c r="V1457" i="5"/>
  <c r="G1458" i="5"/>
  <c r="F1458" i="5"/>
  <c r="H1458" i="5"/>
  <c r="R1458" i="5"/>
  <c r="I1458" i="5"/>
  <c r="J1458" i="5"/>
  <c r="E1458" i="5"/>
  <c r="X1458" i="5" s="1"/>
  <c r="G1459" i="5"/>
  <c r="H1459" i="5"/>
  <c r="I1459" i="5"/>
  <c r="J1459" i="5"/>
  <c r="R1459" i="5"/>
  <c r="F1459" i="5"/>
  <c r="E1459" i="5"/>
  <c r="X1459" i="5" s="1"/>
  <c r="F1460" i="5"/>
  <c r="I1460" i="5"/>
  <c r="R1460" i="5"/>
  <c r="G1460" i="5"/>
  <c r="H1460" i="5"/>
  <c r="J1460" i="5"/>
  <c r="E1460" i="5"/>
  <c r="X1460" i="5" s="1"/>
  <c r="R1461" i="5"/>
  <c r="H1461" i="5"/>
  <c r="G1461" i="5"/>
  <c r="I1461" i="5"/>
  <c r="J1461" i="5"/>
  <c r="F1461" i="5"/>
  <c r="E1461" i="5"/>
  <c r="X1461" i="5" s="1"/>
  <c r="G1462" i="5"/>
  <c r="F1462" i="5"/>
  <c r="R1462" i="5"/>
  <c r="I1462" i="5"/>
  <c r="J1462" i="5"/>
  <c r="H1462" i="5"/>
  <c r="E1462" i="5"/>
  <c r="X1462" i="5" s="1"/>
  <c r="G1463" i="5"/>
  <c r="J1463" i="5"/>
  <c r="I1463" i="5"/>
  <c r="H1463" i="5"/>
  <c r="R1463" i="5"/>
  <c r="F1463" i="5"/>
  <c r="E1463" i="5"/>
  <c r="X1463" i="5" s="1"/>
  <c r="G1464" i="5"/>
  <c r="H1464" i="5"/>
  <c r="I1464" i="5"/>
  <c r="J1464" i="5"/>
  <c r="R1464" i="5"/>
  <c r="F1464" i="5"/>
  <c r="E1464" i="5"/>
  <c r="X1464" i="5" s="1"/>
  <c r="G1465" i="5"/>
  <c r="H1465" i="5"/>
  <c r="J1465" i="5"/>
  <c r="F1465" i="5"/>
  <c r="I1465" i="5"/>
  <c r="R1465" i="5"/>
  <c r="E1465" i="5"/>
  <c r="X1465" i="5" s="1"/>
  <c r="G1466" i="5"/>
  <c r="I1466" i="5"/>
  <c r="J1466" i="5"/>
  <c r="F1466" i="5"/>
  <c r="H1466" i="5"/>
  <c r="R1466" i="5"/>
  <c r="E1466" i="5"/>
  <c r="X1466" i="5" s="1"/>
  <c r="V1467" i="5"/>
  <c r="G1468" i="5"/>
  <c r="F1468" i="5"/>
  <c r="H1468" i="5"/>
  <c r="J1468" i="5"/>
  <c r="I1468" i="5"/>
  <c r="R1468" i="5"/>
  <c r="E1468" i="5"/>
  <c r="X1468" i="5" s="1"/>
  <c r="G1469" i="5"/>
  <c r="R1469" i="5"/>
  <c r="H1469" i="5"/>
  <c r="J1469" i="5"/>
  <c r="F1469" i="5"/>
  <c r="I1469" i="5"/>
  <c r="E1469" i="5"/>
  <c r="X1469" i="5" s="1"/>
  <c r="G1470" i="5"/>
  <c r="I1470" i="5"/>
  <c r="J1470" i="5"/>
  <c r="F1470" i="5"/>
  <c r="H1470" i="5"/>
  <c r="R1470" i="5"/>
  <c r="E1470" i="5"/>
  <c r="X1470" i="5" s="1"/>
  <c r="R1471" i="5"/>
  <c r="F1471" i="5"/>
  <c r="G1471" i="5"/>
  <c r="I1471" i="5"/>
  <c r="J1471" i="5"/>
  <c r="H1471" i="5"/>
  <c r="E1471" i="5"/>
  <c r="X1471" i="5" s="1"/>
  <c r="G1472" i="5"/>
  <c r="J1472" i="5"/>
  <c r="R1472" i="5"/>
  <c r="I1472" i="5"/>
  <c r="F1472" i="5"/>
  <c r="H1472" i="5"/>
  <c r="E1472" i="5"/>
  <c r="X1472" i="5" s="1"/>
  <c r="R1473" i="5"/>
  <c r="F1473" i="5"/>
  <c r="I1473" i="5"/>
  <c r="G1473" i="5"/>
  <c r="H1473" i="5"/>
  <c r="J1473" i="5"/>
  <c r="E1473" i="5"/>
  <c r="X1473" i="5" s="1"/>
  <c r="G1474" i="5"/>
  <c r="F1474" i="5"/>
  <c r="H1474" i="5"/>
  <c r="R1474" i="5"/>
  <c r="I1474" i="5"/>
  <c r="J1474" i="5"/>
  <c r="E1474" i="5"/>
  <c r="X1474" i="5" s="1"/>
  <c r="G1475" i="5"/>
  <c r="I1475" i="5"/>
  <c r="H1475" i="5"/>
  <c r="J1475" i="5"/>
  <c r="R1475" i="5"/>
  <c r="F1475" i="5"/>
  <c r="E1475" i="5"/>
  <c r="X1475" i="5" s="1"/>
  <c r="J1476" i="5"/>
  <c r="G1476" i="5"/>
  <c r="I1476" i="5"/>
  <c r="H1476" i="5"/>
  <c r="R1476" i="5"/>
  <c r="F1476" i="5"/>
  <c r="E1476" i="5"/>
  <c r="X1476" i="5" s="1"/>
  <c r="I1477" i="5"/>
  <c r="G1477" i="5"/>
  <c r="R1477" i="5"/>
  <c r="F1477" i="5"/>
  <c r="H1477" i="5"/>
  <c r="J1477" i="5"/>
  <c r="E1477" i="5"/>
  <c r="X1477" i="5" s="1"/>
  <c r="G1478" i="5"/>
  <c r="R1478" i="5"/>
  <c r="F1478" i="5"/>
  <c r="I1478" i="5"/>
  <c r="J1478" i="5"/>
  <c r="H1478" i="5"/>
  <c r="E1478" i="5"/>
  <c r="X1478" i="5" s="1"/>
  <c r="G1479" i="5"/>
  <c r="H1479" i="5"/>
  <c r="R1479" i="5"/>
  <c r="F1479" i="5"/>
  <c r="J1479" i="5"/>
  <c r="I1479" i="5"/>
  <c r="E1479" i="5"/>
  <c r="X1479" i="5" s="1"/>
  <c r="G1480" i="5"/>
  <c r="R1480" i="5"/>
  <c r="F1480" i="5"/>
  <c r="H1480" i="5"/>
  <c r="I1480" i="5"/>
  <c r="J1480" i="5"/>
  <c r="E1480" i="5"/>
  <c r="X1480" i="5" s="1"/>
  <c r="G1481" i="5"/>
  <c r="F1481" i="5"/>
  <c r="I1481" i="5"/>
  <c r="H1481" i="5"/>
  <c r="J1481" i="5"/>
  <c r="R1481" i="5"/>
  <c r="E1481" i="5"/>
  <c r="X1481" i="5" s="1"/>
  <c r="G1482" i="5"/>
  <c r="H1482" i="5"/>
  <c r="R1482" i="5"/>
  <c r="I1482" i="5"/>
  <c r="J1482" i="5"/>
  <c r="F1482" i="5"/>
  <c r="E1482" i="5"/>
  <c r="X1482" i="5" s="1"/>
  <c r="G1483" i="5"/>
  <c r="J1483" i="5"/>
  <c r="H1483" i="5"/>
  <c r="I1483" i="5"/>
  <c r="R1483" i="5"/>
  <c r="F1483" i="5"/>
  <c r="E1483" i="5"/>
  <c r="X1483" i="5" s="1"/>
  <c r="I1484" i="5"/>
  <c r="H1484" i="5"/>
  <c r="R1484" i="5"/>
  <c r="F1484" i="5"/>
  <c r="G1484" i="5"/>
  <c r="J1484" i="5"/>
  <c r="E1484" i="5"/>
  <c r="X1484" i="5" s="1"/>
  <c r="R1485" i="5"/>
  <c r="G1485" i="5"/>
  <c r="F1485" i="5"/>
  <c r="H1485" i="5"/>
  <c r="J1485" i="5"/>
  <c r="I1485" i="5"/>
  <c r="E1485" i="5"/>
  <c r="X1485" i="5" s="1"/>
  <c r="G1486" i="5"/>
  <c r="H1486" i="5"/>
  <c r="I1486" i="5"/>
  <c r="J1486" i="5"/>
  <c r="R1486" i="5"/>
  <c r="F1486" i="5"/>
  <c r="E1486" i="5"/>
  <c r="X1486" i="5" s="1"/>
  <c r="G1487" i="5"/>
  <c r="H1487" i="5"/>
  <c r="R1487" i="5"/>
  <c r="F1487" i="5"/>
  <c r="I1487" i="5"/>
  <c r="J1487" i="5"/>
  <c r="E1487" i="5"/>
  <c r="X1487" i="5" s="1"/>
  <c r="G1488" i="5"/>
  <c r="F1488" i="5"/>
  <c r="H1488" i="5"/>
  <c r="I1488" i="5"/>
  <c r="R1488" i="5"/>
  <c r="J1488" i="5"/>
  <c r="E1488" i="5"/>
  <c r="X1488" i="5" s="1"/>
  <c r="H1489" i="5"/>
  <c r="J1489" i="5"/>
  <c r="I1489" i="5"/>
  <c r="R1489" i="5"/>
  <c r="G1489" i="5"/>
  <c r="F1489" i="5"/>
  <c r="E1489" i="5"/>
  <c r="X1489" i="5" s="1"/>
  <c r="G1490" i="5"/>
  <c r="F1490" i="5"/>
  <c r="I1490" i="5"/>
  <c r="J1490" i="5"/>
  <c r="R1490" i="5"/>
  <c r="H1490" i="5"/>
  <c r="E1490" i="5"/>
  <c r="X1490" i="5" s="1"/>
  <c r="G1491" i="5"/>
  <c r="R1491" i="5"/>
  <c r="F1491" i="5"/>
  <c r="I1491" i="5"/>
  <c r="H1491" i="5"/>
  <c r="J1491" i="5"/>
  <c r="E1491" i="5"/>
  <c r="X1491" i="5" s="1"/>
  <c r="J1492" i="5"/>
  <c r="G1492" i="5"/>
  <c r="F1492" i="5"/>
  <c r="H1492" i="5"/>
  <c r="I1492" i="5"/>
  <c r="R1492" i="5"/>
  <c r="E1492" i="5"/>
  <c r="X1492" i="5" s="1"/>
  <c r="G1493" i="5"/>
  <c r="F1493" i="5"/>
  <c r="I1493" i="5"/>
  <c r="H1493" i="5"/>
  <c r="J1493" i="5"/>
  <c r="R1493" i="5"/>
  <c r="E1493" i="5"/>
  <c r="X1493" i="5" s="1"/>
  <c r="I1494" i="5"/>
  <c r="G1494" i="5"/>
  <c r="J1494" i="5"/>
  <c r="R1494" i="5"/>
  <c r="H1494" i="5"/>
  <c r="F1494" i="5"/>
  <c r="E1494" i="5"/>
  <c r="X1494" i="5" s="1"/>
  <c r="G1495" i="5"/>
  <c r="R1495" i="5"/>
  <c r="F1495" i="5"/>
  <c r="I1495" i="5"/>
  <c r="H1495" i="5"/>
  <c r="J1495" i="5"/>
  <c r="E1495" i="5"/>
  <c r="X1495" i="5" s="1"/>
  <c r="J1496" i="5"/>
  <c r="F1496" i="5"/>
  <c r="G1496" i="5"/>
  <c r="H1496" i="5"/>
  <c r="R1496" i="5"/>
  <c r="I1496" i="5"/>
  <c r="E1496" i="5"/>
  <c r="X1496" i="5" s="1"/>
  <c r="G1497" i="5"/>
  <c r="I1497" i="5"/>
  <c r="H1497" i="5"/>
  <c r="J1497" i="5"/>
  <c r="R1497" i="5"/>
  <c r="F1497" i="5"/>
  <c r="E1497" i="5"/>
  <c r="X1497" i="5" s="1"/>
  <c r="G1498" i="5"/>
  <c r="H1498" i="5"/>
  <c r="R1498" i="5"/>
  <c r="I1498" i="5"/>
  <c r="J1498" i="5"/>
  <c r="F1498" i="5"/>
  <c r="E1498" i="5"/>
  <c r="X1498" i="5" s="1"/>
  <c r="G1499" i="5"/>
  <c r="H1499" i="5"/>
  <c r="I1499" i="5"/>
  <c r="R1499" i="5"/>
  <c r="F1499" i="5"/>
  <c r="J1499" i="5"/>
  <c r="E1499" i="5"/>
  <c r="X1499" i="5" s="1"/>
  <c r="H1500" i="5"/>
  <c r="J1500" i="5"/>
  <c r="F1500" i="5"/>
  <c r="I1500" i="5"/>
  <c r="G1500" i="5"/>
  <c r="R1500" i="5"/>
  <c r="E1500" i="5"/>
  <c r="X1500" i="5" s="1"/>
  <c r="G1501" i="5"/>
  <c r="F1501" i="5"/>
  <c r="I1501" i="5"/>
  <c r="R1501" i="5"/>
  <c r="J1501" i="5"/>
  <c r="H1501" i="5"/>
  <c r="E1501" i="5"/>
  <c r="X1501" i="5" s="1"/>
  <c r="V1502" i="5"/>
  <c r="G1503" i="5"/>
  <c r="J1503" i="5"/>
  <c r="H1503" i="5"/>
  <c r="R1503" i="5"/>
  <c r="F1503" i="5"/>
  <c r="I1503" i="5"/>
  <c r="E1503" i="5"/>
  <c r="X1503" i="5" s="1"/>
  <c r="G1504" i="5"/>
  <c r="F1504" i="5"/>
  <c r="H1504" i="5"/>
  <c r="I1504" i="5"/>
  <c r="J1504" i="5"/>
  <c r="R1504" i="5"/>
  <c r="E1504" i="5"/>
  <c r="X1504" i="5" s="1"/>
  <c r="F1505" i="5"/>
  <c r="R1505" i="5"/>
  <c r="H1505" i="5"/>
  <c r="G1505" i="5"/>
  <c r="I1505" i="5"/>
  <c r="J1505" i="5"/>
  <c r="E1505" i="5"/>
  <c r="X1505" i="5" s="1"/>
  <c r="G1506" i="5"/>
  <c r="I1506" i="5"/>
  <c r="J1506" i="5"/>
  <c r="H1506" i="5"/>
  <c r="F1506" i="5"/>
  <c r="R1506" i="5"/>
  <c r="E1506" i="5"/>
  <c r="X1506" i="5" s="1"/>
  <c r="G1507" i="5"/>
  <c r="J1507" i="5"/>
  <c r="R1507" i="5"/>
  <c r="F1507" i="5"/>
  <c r="H1507" i="5"/>
  <c r="I1507" i="5"/>
  <c r="E1507" i="5"/>
  <c r="X1507" i="5" s="1"/>
  <c r="R1508" i="5"/>
  <c r="I1508" i="5"/>
  <c r="G1508" i="5"/>
  <c r="J1508" i="5"/>
  <c r="F1508" i="5"/>
  <c r="H1508" i="5"/>
  <c r="E1508" i="5"/>
  <c r="X1508" i="5" s="1"/>
  <c r="G1509" i="5"/>
  <c r="F1509" i="5"/>
  <c r="H1509" i="5"/>
  <c r="J1509" i="5"/>
  <c r="R1509" i="5"/>
  <c r="I1509" i="5"/>
  <c r="E1509" i="5"/>
  <c r="X1509" i="5" s="1"/>
  <c r="F1510" i="5"/>
  <c r="R1510" i="5"/>
  <c r="H1510" i="5"/>
  <c r="I1510" i="5"/>
  <c r="J1510" i="5"/>
  <c r="G1510" i="5"/>
  <c r="E1510" i="5"/>
  <c r="X1510" i="5" s="1"/>
  <c r="G1511" i="5"/>
  <c r="J1511" i="5"/>
  <c r="R1511" i="5"/>
  <c r="F1511" i="5"/>
  <c r="I1511" i="5"/>
  <c r="H1511" i="5"/>
  <c r="E1511" i="5"/>
  <c r="X1511" i="5" s="1"/>
  <c r="G1512" i="5"/>
  <c r="J1512" i="5"/>
  <c r="R1512" i="5"/>
  <c r="F1512" i="5"/>
  <c r="H1512" i="5"/>
  <c r="I1512" i="5"/>
  <c r="E1512" i="5"/>
  <c r="X1512" i="5" s="1"/>
  <c r="V1513" i="5"/>
  <c r="G1514" i="5"/>
  <c r="H1514" i="5"/>
  <c r="R1514" i="5"/>
  <c r="I1514" i="5"/>
  <c r="J1514" i="5"/>
  <c r="F1514" i="5"/>
  <c r="E1514" i="5"/>
  <c r="X1514" i="5" s="1"/>
  <c r="G1515" i="5"/>
  <c r="H1515" i="5"/>
  <c r="I1515" i="5"/>
  <c r="R1515" i="5"/>
  <c r="F1515" i="5"/>
  <c r="J1515" i="5"/>
  <c r="E1515" i="5"/>
  <c r="X1515" i="5" s="1"/>
  <c r="G1516" i="5"/>
  <c r="F1516" i="5"/>
  <c r="H1516" i="5"/>
  <c r="I1516" i="5"/>
  <c r="J1516" i="5"/>
  <c r="R1516" i="5"/>
  <c r="E1516" i="5"/>
  <c r="X1516" i="5" s="1"/>
  <c r="H1517" i="5"/>
  <c r="F1517" i="5"/>
  <c r="J1517" i="5"/>
  <c r="I1517" i="5"/>
  <c r="G1517" i="5"/>
  <c r="R1517" i="5"/>
  <c r="E1517" i="5"/>
  <c r="X1517" i="5" s="1"/>
  <c r="G1518" i="5"/>
  <c r="F1518" i="5"/>
  <c r="H1518" i="5"/>
  <c r="I1518" i="5"/>
  <c r="J1518" i="5"/>
  <c r="R1518" i="5"/>
  <c r="E1518" i="5"/>
  <c r="X1518" i="5" s="1"/>
  <c r="G1519" i="5"/>
  <c r="H1519" i="5"/>
  <c r="R1519" i="5"/>
  <c r="F1519" i="5"/>
  <c r="J1519" i="5"/>
  <c r="I1519" i="5"/>
  <c r="E1519" i="5"/>
  <c r="X1519" i="5" s="1"/>
  <c r="G1520" i="5"/>
  <c r="F1520" i="5"/>
  <c r="H1520" i="5"/>
  <c r="I1520" i="5"/>
  <c r="J1520" i="5"/>
  <c r="R1520" i="5"/>
  <c r="E1520" i="5"/>
  <c r="X1520" i="5" s="1"/>
  <c r="H1521" i="5"/>
  <c r="R1521" i="5"/>
  <c r="G1521" i="5"/>
  <c r="J1521" i="5"/>
  <c r="I1521" i="5"/>
  <c r="F1521" i="5"/>
  <c r="E1521" i="5"/>
  <c r="X1521" i="5" s="1"/>
  <c r="G1522" i="5"/>
  <c r="F1522" i="5"/>
  <c r="I1522" i="5"/>
  <c r="J1522" i="5"/>
  <c r="R1522" i="5"/>
  <c r="H1522" i="5"/>
  <c r="E1522" i="5"/>
  <c r="X1522" i="5" s="1"/>
  <c r="G1523" i="5"/>
  <c r="R1523" i="5"/>
  <c r="F1523" i="5"/>
  <c r="J1523" i="5"/>
  <c r="H1523" i="5"/>
  <c r="I1523" i="5"/>
  <c r="E1523" i="5"/>
  <c r="X1523" i="5" s="1"/>
  <c r="G1524" i="5"/>
  <c r="F1524" i="5"/>
  <c r="H1524" i="5"/>
  <c r="I1524" i="5"/>
  <c r="R1524" i="5"/>
  <c r="J1524" i="5"/>
  <c r="E1524" i="5"/>
  <c r="X1524" i="5" s="1"/>
  <c r="G1525" i="5"/>
  <c r="H1525" i="5"/>
  <c r="J1525" i="5"/>
  <c r="R1525" i="5"/>
  <c r="I1525" i="5"/>
  <c r="F1525" i="5"/>
  <c r="E1525" i="5"/>
  <c r="X1525" i="5" s="1"/>
  <c r="R1526" i="5"/>
  <c r="G1526" i="5"/>
  <c r="I1526" i="5"/>
  <c r="H1526" i="5"/>
  <c r="F1526" i="5"/>
  <c r="J1526" i="5"/>
  <c r="E1526" i="5"/>
  <c r="X1526" i="5" s="1"/>
  <c r="G1527" i="5"/>
  <c r="H1527" i="5"/>
  <c r="J1527" i="5"/>
  <c r="R1527" i="5"/>
  <c r="F1527" i="5"/>
  <c r="I1527" i="5"/>
  <c r="E1527" i="5"/>
  <c r="X1527" i="5" s="1"/>
  <c r="R1528" i="5"/>
  <c r="J1528" i="5"/>
  <c r="G1528" i="5"/>
  <c r="I1528" i="5"/>
  <c r="H1528" i="5"/>
  <c r="F1528" i="5"/>
  <c r="E1528" i="5"/>
  <c r="X1528" i="5" s="1"/>
  <c r="G1529" i="5"/>
  <c r="I1529" i="5"/>
  <c r="H1529" i="5"/>
  <c r="J1529" i="5"/>
  <c r="R1529" i="5"/>
  <c r="F1529" i="5"/>
  <c r="E1529" i="5"/>
  <c r="X1529" i="5" s="1"/>
  <c r="G1530" i="5"/>
  <c r="F1530" i="5"/>
  <c r="H1530" i="5"/>
  <c r="R1530" i="5"/>
  <c r="I1530" i="5"/>
  <c r="J1530" i="5"/>
  <c r="E1530" i="5"/>
  <c r="X1530" i="5" s="1"/>
  <c r="G1531" i="5"/>
  <c r="J1531" i="5"/>
  <c r="H1531" i="5"/>
  <c r="I1531" i="5"/>
  <c r="R1531" i="5"/>
  <c r="F1531" i="5"/>
  <c r="E1531" i="5"/>
  <c r="X1531" i="5" s="1"/>
  <c r="F1532" i="5"/>
  <c r="R1532" i="5"/>
  <c r="G1532" i="5"/>
  <c r="I1532" i="5"/>
  <c r="J1532" i="5"/>
  <c r="H1532" i="5"/>
  <c r="E1532" i="5"/>
  <c r="X1532" i="5" s="1"/>
  <c r="F1533" i="5"/>
  <c r="R1533" i="5"/>
  <c r="J1533" i="5"/>
  <c r="H1533" i="5"/>
  <c r="G1533" i="5"/>
  <c r="I1533" i="5"/>
  <c r="E1533" i="5"/>
  <c r="X1533" i="5" s="1"/>
  <c r="G1534" i="5"/>
  <c r="H1534" i="5"/>
  <c r="I1534" i="5"/>
  <c r="J1534" i="5"/>
  <c r="F1534" i="5"/>
  <c r="R1534" i="5"/>
  <c r="E1534" i="5"/>
  <c r="X1534" i="5" s="1"/>
  <c r="G1535" i="5"/>
  <c r="J1535" i="5"/>
  <c r="H1535" i="5"/>
  <c r="R1535" i="5"/>
  <c r="F1535" i="5"/>
  <c r="I1535" i="5"/>
  <c r="E1535" i="5"/>
  <c r="X1535" i="5" s="1"/>
  <c r="G1536" i="5"/>
  <c r="H1536" i="5"/>
  <c r="R1536" i="5"/>
  <c r="J1536" i="5"/>
  <c r="I1536" i="5"/>
  <c r="F1536" i="5"/>
  <c r="E1536" i="5"/>
  <c r="X1536" i="5" s="1"/>
  <c r="V1537" i="5"/>
  <c r="G1538" i="5"/>
  <c r="F1538" i="5"/>
  <c r="I1538" i="5"/>
  <c r="J1538" i="5"/>
  <c r="R1538" i="5"/>
  <c r="H1538" i="5"/>
  <c r="E1538" i="5"/>
  <c r="X1538" i="5" s="1"/>
  <c r="G1539" i="5"/>
  <c r="R1539" i="5"/>
  <c r="F1539" i="5"/>
  <c r="I1539" i="5"/>
  <c r="J1539" i="5"/>
  <c r="H1539" i="5"/>
  <c r="E1539" i="5"/>
  <c r="X1539" i="5" s="1"/>
  <c r="G1540" i="5"/>
  <c r="J1540" i="5"/>
  <c r="R1540" i="5"/>
  <c r="F1540" i="5"/>
  <c r="H1540" i="5"/>
  <c r="I1540" i="5"/>
  <c r="E1540" i="5"/>
  <c r="X1540" i="5" s="1"/>
  <c r="G1541" i="5"/>
  <c r="F1541" i="5"/>
  <c r="H1541" i="5"/>
  <c r="I1541" i="5"/>
  <c r="J1541" i="5"/>
  <c r="R1541" i="5"/>
  <c r="E1541" i="5"/>
  <c r="X1541" i="5" s="1"/>
  <c r="G1542" i="5"/>
  <c r="F1542" i="5"/>
  <c r="H1542" i="5"/>
  <c r="I1542" i="5"/>
  <c r="J1542" i="5"/>
  <c r="R1542" i="5"/>
  <c r="E1542" i="5"/>
  <c r="X1542" i="5" s="1"/>
  <c r="G1543" i="5"/>
  <c r="I1543" i="5"/>
  <c r="J1543" i="5"/>
  <c r="R1543" i="5"/>
  <c r="F1543" i="5"/>
  <c r="H1543" i="5"/>
  <c r="E1543" i="5"/>
  <c r="X1543" i="5" s="1"/>
  <c r="G1544" i="5"/>
  <c r="R1544" i="5"/>
  <c r="H1544" i="5"/>
  <c r="F1544" i="5"/>
  <c r="I1544" i="5"/>
  <c r="J1544" i="5"/>
  <c r="E1544" i="5"/>
  <c r="X1544" i="5" s="1"/>
  <c r="V1545" i="5"/>
  <c r="G1546" i="5"/>
  <c r="R1546" i="5"/>
  <c r="F1546" i="5"/>
  <c r="I1546" i="5"/>
  <c r="H1546" i="5"/>
  <c r="J1546" i="5"/>
  <c r="E1546" i="5"/>
  <c r="X1546" i="5" s="1"/>
  <c r="H1547" i="5"/>
  <c r="J1547" i="5"/>
  <c r="G1547" i="5"/>
  <c r="I1547" i="5"/>
  <c r="F1547" i="5"/>
  <c r="R1547" i="5"/>
  <c r="E1547" i="5"/>
  <c r="X1547" i="5" s="1"/>
  <c r="F1548" i="5"/>
  <c r="H1548" i="5"/>
  <c r="R1548" i="5"/>
  <c r="G1548" i="5"/>
  <c r="I1548" i="5"/>
  <c r="J1548" i="5"/>
  <c r="E1548" i="5"/>
  <c r="X1548" i="5" s="1"/>
  <c r="G1549" i="5"/>
  <c r="R1549" i="5"/>
  <c r="F1549" i="5"/>
  <c r="H1549" i="5"/>
  <c r="I1549" i="5"/>
  <c r="J1549" i="5"/>
  <c r="E1549" i="5"/>
  <c r="X1549" i="5" s="1"/>
  <c r="R1550" i="5"/>
  <c r="J1550" i="5"/>
  <c r="H1550" i="5"/>
  <c r="F1550" i="5"/>
  <c r="G1550" i="5"/>
  <c r="I1550" i="5"/>
  <c r="E1550" i="5"/>
  <c r="X1550" i="5" s="1"/>
  <c r="V1551" i="5"/>
  <c r="I1552" i="5"/>
  <c r="J1552" i="5"/>
  <c r="R1552" i="5"/>
  <c r="G1552" i="5"/>
  <c r="H1552" i="5"/>
  <c r="F1552" i="5"/>
  <c r="E1552" i="5"/>
  <c r="X1552" i="5" s="1"/>
  <c r="G1553" i="5"/>
  <c r="J1553" i="5"/>
  <c r="I1553" i="5"/>
  <c r="H1553" i="5"/>
  <c r="F1553" i="5"/>
  <c r="R1553" i="5"/>
  <c r="E1553" i="5"/>
  <c r="X1553" i="5" s="1"/>
  <c r="G1554" i="5"/>
  <c r="H1554" i="5"/>
  <c r="I1554" i="5"/>
  <c r="J1554" i="5"/>
  <c r="R1554" i="5"/>
  <c r="F1554" i="5"/>
  <c r="E1554" i="5"/>
  <c r="X1554" i="5" s="1"/>
  <c r="F1555" i="5"/>
  <c r="G1555" i="5"/>
  <c r="H1555" i="5"/>
  <c r="I1555" i="5"/>
  <c r="J1555" i="5"/>
  <c r="R1555" i="5"/>
  <c r="E1555" i="5"/>
  <c r="X1555" i="5" s="1"/>
  <c r="G1556" i="5"/>
  <c r="F1556" i="5"/>
  <c r="H1556" i="5"/>
  <c r="I1556" i="5"/>
  <c r="J1556" i="5"/>
  <c r="R1556" i="5"/>
  <c r="E1556" i="5"/>
  <c r="X1556" i="5" s="1"/>
  <c r="G1557" i="5"/>
  <c r="J1557" i="5"/>
  <c r="R1557" i="5"/>
  <c r="H1557" i="5"/>
  <c r="F1557" i="5"/>
  <c r="I1557" i="5"/>
  <c r="E1557" i="5"/>
  <c r="X1557" i="5" s="1"/>
  <c r="R1558" i="5"/>
  <c r="J1558" i="5"/>
  <c r="G1558" i="5"/>
  <c r="I1558" i="5"/>
  <c r="H1558" i="5"/>
  <c r="F1558" i="5"/>
  <c r="E1558" i="5"/>
  <c r="X1558" i="5" s="1"/>
  <c r="R1559" i="5"/>
  <c r="F1559" i="5"/>
  <c r="H1559" i="5"/>
  <c r="G1559" i="5"/>
  <c r="I1559" i="5"/>
  <c r="J1559" i="5"/>
  <c r="E1559" i="5"/>
  <c r="X1559" i="5" s="1"/>
  <c r="F1560" i="5"/>
  <c r="I1560" i="5"/>
  <c r="H1560" i="5"/>
  <c r="G1560" i="5"/>
  <c r="J1560" i="5"/>
  <c r="R1560" i="5"/>
  <c r="E1560" i="5"/>
  <c r="X1560" i="5" s="1"/>
  <c r="G1561" i="5"/>
  <c r="J1561" i="5"/>
  <c r="R1561" i="5"/>
  <c r="H1561" i="5"/>
  <c r="F1561" i="5"/>
  <c r="I1561" i="5"/>
  <c r="E1561" i="5"/>
  <c r="X1561" i="5" s="1"/>
  <c r="R1562" i="5"/>
  <c r="G1562" i="5"/>
  <c r="F1562" i="5"/>
  <c r="J1562" i="5"/>
  <c r="H1562" i="5"/>
  <c r="I1562" i="5"/>
  <c r="E1562" i="5"/>
  <c r="X1562" i="5" s="1"/>
  <c r="G1563" i="5"/>
  <c r="J1563" i="5"/>
  <c r="R1563" i="5"/>
  <c r="F1563" i="5"/>
  <c r="H1563" i="5"/>
  <c r="I1563" i="5"/>
  <c r="E1563" i="5"/>
  <c r="X1563" i="5" s="1"/>
  <c r="R1564" i="5"/>
  <c r="H1564" i="5"/>
  <c r="G1564" i="5"/>
  <c r="J1564" i="5"/>
  <c r="I1564" i="5"/>
  <c r="F1564" i="5"/>
  <c r="E1564" i="5"/>
  <c r="X1564" i="5" s="1"/>
  <c r="G1565" i="5"/>
  <c r="J1565" i="5"/>
  <c r="R1565" i="5"/>
  <c r="H1565" i="5"/>
  <c r="F1565" i="5"/>
  <c r="I1565" i="5"/>
  <c r="E1565" i="5"/>
  <c r="X1565" i="5" s="1"/>
  <c r="H1566" i="5"/>
  <c r="F1566" i="5"/>
  <c r="R1566" i="5"/>
  <c r="I1566" i="5"/>
  <c r="J1566" i="5"/>
  <c r="G1566" i="5"/>
  <c r="E1566" i="5"/>
  <c r="X1566" i="5" s="1"/>
  <c r="R1567" i="5"/>
  <c r="F1567" i="5"/>
  <c r="H1567" i="5"/>
  <c r="J1567" i="5"/>
  <c r="G1567" i="5"/>
  <c r="I1567" i="5"/>
  <c r="E1567" i="5"/>
  <c r="X1567" i="5" s="1"/>
  <c r="I1568" i="5"/>
  <c r="R1568" i="5"/>
  <c r="H1568" i="5"/>
  <c r="G1568" i="5"/>
  <c r="J1568" i="5"/>
  <c r="F1568" i="5"/>
  <c r="E1568" i="5"/>
  <c r="X1568" i="5" s="1"/>
  <c r="G1569" i="5"/>
  <c r="J1569" i="5"/>
  <c r="R1569" i="5"/>
  <c r="H1569" i="5"/>
  <c r="F1569" i="5"/>
  <c r="I1569" i="5"/>
  <c r="E1569" i="5"/>
  <c r="X1569" i="5" s="1"/>
  <c r="G1570" i="5"/>
  <c r="H1570" i="5"/>
  <c r="I1570" i="5"/>
  <c r="J1570" i="5"/>
  <c r="R1570" i="5"/>
  <c r="F1570" i="5"/>
  <c r="E1570" i="5"/>
  <c r="X1570" i="5" s="1"/>
  <c r="R1571" i="5"/>
  <c r="J1571" i="5"/>
  <c r="I1571" i="5"/>
  <c r="H1571" i="5"/>
  <c r="G1571" i="5"/>
  <c r="F1571" i="5"/>
  <c r="E1571" i="5"/>
  <c r="X1571" i="5" s="1"/>
  <c r="H1572" i="5"/>
  <c r="J1572" i="5"/>
  <c r="F1572" i="5"/>
  <c r="R1572" i="5"/>
  <c r="G1572" i="5"/>
  <c r="I1572" i="5"/>
  <c r="E1572" i="5"/>
  <c r="X1572" i="5" s="1"/>
  <c r="G1573" i="5"/>
  <c r="J1573" i="5"/>
  <c r="R1573" i="5"/>
  <c r="H1573" i="5"/>
  <c r="F1573" i="5"/>
  <c r="I1573" i="5"/>
  <c r="E1573" i="5"/>
  <c r="X1573" i="5" s="1"/>
  <c r="I1574" i="5"/>
  <c r="J1574" i="5"/>
  <c r="R1574" i="5"/>
  <c r="G1574" i="5"/>
  <c r="H1574" i="5"/>
  <c r="F1574" i="5"/>
  <c r="E1574" i="5"/>
  <c r="X1574" i="5" s="1"/>
  <c r="J1575" i="5"/>
  <c r="F1575" i="5"/>
  <c r="H1575" i="5"/>
  <c r="G1575" i="5"/>
  <c r="R1575" i="5"/>
  <c r="I1575" i="5"/>
  <c r="E1575" i="5"/>
  <c r="X1575" i="5" s="1"/>
  <c r="G1576" i="5"/>
  <c r="F1576" i="5"/>
  <c r="H1576" i="5"/>
  <c r="I1576" i="5"/>
  <c r="J1576" i="5"/>
  <c r="R1576" i="5"/>
  <c r="E1576" i="5"/>
  <c r="X1576" i="5" s="1"/>
  <c r="G1577" i="5"/>
  <c r="F1577" i="5"/>
  <c r="H1577" i="5"/>
  <c r="J1577" i="5"/>
  <c r="R1577" i="5"/>
  <c r="I1577" i="5"/>
  <c r="E1577" i="5"/>
  <c r="X1577" i="5" s="1"/>
  <c r="I1578" i="5"/>
  <c r="H1578" i="5"/>
  <c r="F1578" i="5"/>
  <c r="G1578" i="5"/>
  <c r="J1578" i="5"/>
  <c r="R1578" i="5"/>
  <c r="E1578" i="5"/>
  <c r="X1578" i="5" s="1"/>
  <c r="H1579" i="5"/>
  <c r="F1579" i="5"/>
  <c r="R1579" i="5"/>
  <c r="J1579" i="5"/>
  <c r="G1579" i="5"/>
  <c r="I1579" i="5"/>
  <c r="E1579" i="5"/>
  <c r="X1579" i="5" s="1"/>
  <c r="R1580" i="5"/>
  <c r="I1580" i="5"/>
  <c r="G1580" i="5"/>
  <c r="H1580" i="5"/>
  <c r="F1580" i="5"/>
  <c r="J1580" i="5"/>
  <c r="E1580" i="5"/>
  <c r="X1580" i="5" s="1"/>
  <c r="G1581" i="5"/>
  <c r="J1581" i="5"/>
  <c r="R1581" i="5"/>
  <c r="H1581" i="5"/>
  <c r="F1581" i="5"/>
  <c r="I1581" i="5"/>
  <c r="E1581" i="5"/>
  <c r="X1581" i="5" s="1"/>
  <c r="R1582" i="5"/>
  <c r="H1582" i="5"/>
  <c r="G1582" i="5"/>
  <c r="F1582" i="5"/>
  <c r="J1582" i="5"/>
  <c r="I1582" i="5"/>
  <c r="E1582" i="5"/>
  <c r="X1582" i="5" s="1"/>
  <c r="I1583" i="5"/>
  <c r="R1583" i="5"/>
  <c r="F1583" i="5"/>
  <c r="G1583" i="5"/>
  <c r="H1583" i="5"/>
  <c r="J1583" i="5"/>
  <c r="E1583" i="5"/>
  <c r="X1583" i="5" s="1"/>
  <c r="R1584" i="5"/>
  <c r="F1584" i="5"/>
  <c r="G1584" i="5"/>
  <c r="H1584" i="5"/>
  <c r="J1584" i="5"/>
  <c r="I1584" i="5"/>
  <c r="E1584" i="5"/>
  <c r="X1584" i="5" s="1"/>
  <c r="G1585" i="5"/>
  <c r="J1585" i="5"/>
  <c r="R1585" i="5"/>
  <c r="H1585" i="5"/>
  <c r="F1585" i="5"/>
  <c r="I1585" i="5"/>
  <c r="E1585" i="5"/>
  <c r="X1585" i="5" s="1"/>
  <c r="G1586" i="5"/>
  <c r="H1586" i="5"/>
  <c r="I1586" i="5"/>
  <c r="J1586" i="5"/>
  <c r="R1586" i="5"/>
  <c r="F1586" i="5"/>
  <c r="E1586" i="5"/>
  <c r="X1586" i="5" s="1"/>
  <c r="F1587" i="5"/>
  <c r="J1587" i="5"/>
  <c r="R1587" i="5"/>
  <c r="G1587" i="5"/>
  <c r="H1587" i="5"/>
  <c r="I1587" i="5"/>
  <c r="E1587" i="5"/>
  <c r="X1587" i="5" s="1"/>
  <c r="F1588" i="5"/>
  <c r="R1588" i="5"/>
  <c r="H1588" i="5"/>
  <c r="G1588" i="5"/>
  <c r="I1588" i="5"/>
  <c r="J1588" i="5"/>
  <c r="E1588" i="5"/>
  <c r="X1588" i="5" s="1"/>
  <c r="G1589" i="5"/>
  <c r="J1589" i="5"/>
  <c r="R1589" i="5"/>
  <c r="H1589" i="5"/>
  <c r="F1589" i="5"/>
  <c r="I1589" i="5"/>
  <c r="E1589" i="5"/>
  <c r="X1589" i="5" s="1"/>
  <c r="J1590" i="5"/>
  <c r="H1590" i="5"/>
  <c r="R1590" i="5"/>
  <c r="F1590" i="5"/>
  <c r="G1590" i="5"/>
  <c r="I1590" i="5"/>
  <c r="E1590" i="5"/>
  <c r="X1590" i="5" s="1"/>
  <c r="J1591" i="5"/>
  <c r="G1591" i="5"/>
  <c r="R1591" i="5"/>
  <c r="I1591" i="5"/>
  <c r="H1591" i="5"/>
  <c r="F1591" i="5"/>
  <c r="E1591" i="5"/>
  <c r="X1591" i="5" s="1"/>
  <c r="F1592" i="5"/>
  <c r="G1592" i="5"/>
  <c r="J1592" i="5"/>
  <c r="R1592" i="5"/>
  <c r="I1592" i="5"/>
  <c r="H1592" i="5"/>
  <c r="E1592" i="5"/>
  <c r="X1592" i="5" s="1"/>
  <c r="G1593" i="5"/>
  <c r="R1593" i="5"/>
  <c r="H1593" i="5"/>
  <c r="F1593" i="5"/>
  <c r="J1593" i="5"/>
  <c r="I1593" i="5"/>
  <c r="E1593" i="5"/>
  <c r="X1593" i="5" s="1"/>
  <c r="J1594" i="5"/>
  <c r="I1594" i="5"/>
  <c r="H1594" i="5"/>
  <c r="F1594" i="5"/>
  <c r="R1594" i="5"/>
  <c r="G1594" i="5"/>
  <c r="E1594" i="5"/>
  <c r="X1594" i="5" s="1"/>
  <c r="G1595" i="5"/>
  <c r="J1595" i="5"/>
  <c r="R1595" i="5"/>
  <c r="F1595" i="5"/>
  <c r="H1595" i="5"/>
  <c r="I1595" i="5"/>
  <c r="E1595" i="5"/>
  <c r="X1595" i="5" s="1"/>
  <c r="F1596" i="5"/>
  <c r="J1596" i="5"/>
  <c r="R1596" i="5"/>
  <c r="G1596" i="5"/>
  <c r="H1596" i="5"/>
  <c r="I1596" i="5"/>
  <c r="E1596" i="5"/>
  <c r="X1596" i="5" s="1"/>
  <c r="G1597" i="5"/>
  <c r="J1597" i="5"/>
  <c r="R1597" i="5"/>
  <c r="H1597" i="5"/>
  <c r="F1597" i="5"/>
  <c r="I1597" i="5"/>
  <c r="E1597" i="5"/>
  <c r="X1597" i="5" s="1"/>
  <c r="H1598" i="5"/>
  <c r="F1598" i="5"/>
  <c r="R1598" i="5"/>
  <c r="J1598" i="5"/>
  <c r="G1598" i="5"/>
  <c r="I1598" i="5"/>
  <c r="E1598" i="5"/>
  <c r="X1598" i="5" s="1"/>
  <c r="F1599" i="5"/>
  <c r="H1599" i="5"/>
  <c r="J1599" i="5"/>
  <c r="R1599" i="5"/>
  <c r="I1599" i="5"/>
  <c r="G1599" i="5"/>
  <c r="E1599" i="5"/>
  <c r="X1599" i="5" s="1"/>
  <c r="V1600" i="5"/>
  <c r="G1601" i="5"/>
  <c r="J1601" i="5"/>
  <c r="R1601" i="5"/>
  <c r="H1601" i="5"/>
  <c r="F1601" i="5"/>
  <c r="I1601" i="5"/>
  <c r="E1601" i="5"/>
  <c r="X1601" i="5" s="1"/>
  <c r="G1602" i="5"/>
  <c r="H1602" i="5"/>
  <c r="I1602" i="5"/>
  <c r="J1602" i="5"/>
  <c r="R1602" i="5"/>
  <c r="F1602" i="5"/>
  <c r="E1602" i="5"/>
  <c r="X1602" i="5" s="1"/>
  <c r="J1603" i="5"/>
  <c r="I1603" i="5"/>
  <c r="R1603" i="5"/>
  <c r="F1603" i="5"/>
  <c r="H1603" i="5"/>
  <c r="G1603" i="5"/>
  <c r="E1603" i="5"/>
  <c r="X1603" i="5" s="1"/>
  <c r="I1604" i="5"/>
  <c r="R1604" i="5"/>
  <c r="H1604" i="5"/>
  <c r="F1604" i="5"/>
  <c r="J1604" i="5"/>
  <c r="G1604" i="5"/>
  <c r="E1604" i="5"/>
  <c r="X1604" i="5" s="1"/>
  <c r="G1605" i="5"/>
  <c r="J1605" i="5"/>
  <c r="R1605" i="5"/>
  <c r="H1605" i="5"/>
  <c r="F1605" i="5"/>
  <c r="I1605" i="5"/>
  <c r="E1605" i="5"/>
  <c r="X1605" i="5" s="1"/>
  <c r="I1606" i="5"/>
  <c r="H1606" i="5"/>
  <c r="F1606" i="5"/>
  <c r="J1606" i="5"/>
  <c r="G1606" i="5"/>
  <c r="R1606" i="5"/>
  <c r="E1606" i="5"/>
  <c r="X1606" i="5" s="1"/>
  <c r="I1607" i="5"/>
  <c r="F1607" i="5"/>
  <c r="G1607" i="5"/>
  <c r="H1607" i="5"/>
  <c r="R1607" i="5"/>
  <c r="J1607" i="5"/>
  <c r="E1607" i="5"/>
  <c r="X1607" i="5" s="1"/>
  <c r="H1608" i="5"/>
  <c r="G1608" i="5"/>
  <c r="R1608" i="5"/>
  <c r="I1608" i="5"/>
  <c r="J1608" i="5"/>
  <c r="F1608" i="5"/>
  <c r="E1608" i="5"/>
  <c r="X1608" i="5" s="1"/>
  <c r="F1609" i="5"/>
  <c r="J1609" i="5"/>
  <c r="R1609" i="5"/>
  <c r="G1609" i="5"/>
  <c r="H1609" i="5"/>
  <c r="I1609" i="5"/>
  <c r="E1609" i="5"/>
  <c r="X1609" i="5" s="1"/>
  <c r="R1610" i="5"/>
  <c r="F1610" i="5"/>
  <c r="G1610" i="5"/>
  <c r="H1610" i="5"/>
  <c r="I1610" i="5"/>
  <c r="J1610" i="5"/>
  <c r="E1610" i="5"/>
  <c r="X1610" i="5" s="1"/>
  <c r="I1611" i="5"/>
  <c r="J1611" i="5"/>
  <c r="H1611" i="5"/>
  <c r="F1611" i="5"/>
  <c r="G1611" i="5"/>
  <c r="R1611" i="5"/>
  <c r="E1611" i="5"/>
  <c r="X1611" i="5" s="1"/>
  <c r="H1612" i="5"/>
  <c r="G1612" i="5"/>
  <c r="J1612" i="5"/>
  <c r="I1612" i="5"/>
  <c r="R1612" i="5"/>
  <c r="F1612" i="5"/>
  <c r="E1612" i="5"/>
  <c r="X1612" i="5" s="1"/>
  <c r="G1613" i="5"/>
  <c r="J1613" i="5"/>
  <c r="R1613" i="5"/>
  <c r="H1613" i="5"/>
  <c r="F1613" i="5"/>
  <c r="I1613" i="5"/>
  <c r="E1613" i="5"/>
  <c r="X1613" i="5" s="1"/>
  <c r="F1614" i="5"/>
  <c r="R1614" i="5"/>
  <c r="G1614" i="5"/>
  <c r="H1614" i="5"/>
  <c r="I1614" i="5"/>
  <c r="J1614" i="5"/>
  <c r="E1614" i="5"/>
  <c r="X1614" i="5" s="1"/>
  <c r="I1615" i="5"/>
  <c r="F1615" i="5"/>
  <c r="H1615" i="5"/>
  <c r="J1615" i="5"/>
  <c r="G1615" i="5"/>
  <c r="R1615" i="5"/>
  <c r="E1615" i="5"/>
  <c r="X1615" i="5" s="1"/>
  <c r="J1616" i="5"/>
  <c r="R1616" i="5"/>
  <c r="I1616" i="5"/>
  <c r="G1616" i="5"/>
  <c r="F1616" i="5"/>
  <c r="H1616" i="5"/>
  <c r="E1616" i="5"/>
  <c r="X1616" i="5" s="1"/>
  <c r="G1617" i="5"/>
  <c r="J1617" i="5"/>
  <c r="R1617" i="5"/>
  <c r="H1617" i="5"/>
  <c r="F1617" i="5"/>
  <c r="I1617" i="5"/>
  <c r="E1617" i="5"/>
  <c r="X1617" i="5" s="1"/>
  <c r="G1618" i="5"/>
  <c r="H1618" i="5"/>
  <c r="I1618" i="5"/>
  <c r="J1618" i="5"/>
  <c r="R1618" i="5"/>
  <c r="F1618" i="5"/>
  <c r="E1618" i="5"/>
  <c r="X1618" i="5" s="1"/>
  <c r="F1619" i="5"/>
  <c r="H1619" i="5"/>
  <c r="J1619" i="5"/>
  <c r="R1619" i="5"/>
  <c r="G1619" i="5"/>
  <c r="I1619" i="5"/>
  <c r="E1619" i="5"/>
  <c r="X1619" i="5" s="1"/>
  <c r="G1620" i="5"/>
  <c r="F1620" i="5"/>
  <c r="H1620" i="5"/>
  <c r="I1620" i="5"/>
  <c r="J1620" i="5"/>
  <c r="R1620" i="5"/>
  <c r="E1620" i="5"/>
  <c r="X1620" i="5" s="1"/>
  <c r="G1621" i="5"/>
  <c r="J1621" i="5"/>
  <c r="R1621" i="5"/>
  <c r="H1621" i="5"/>
  <c r="F1621" i="5"/>
  <c r="I1621" i="5"/>
  <c r="E1621" i="5"/>
  <c r="X1621" i="5" s="1"/>
  <c r="H1622" i="5"/>
  <c r="F1622" i="5"/>
  <c r="G1622" i="5"/>
  <c r="I1622" i="5"/>
  <c r="J1622" i="5"/>
  <c r="R1622" i="5"/>
  <c r="E1622" i="5"/>
  <c r="X1622" i="5" s="1"/>
  <c r="J1623" i="5"/>
  <c r="H1623" i="5"/>
  <c r="I1623" i="5"/>
  <c r="G1623" i="5"/>
  <c r="R1623" i="5"/>
  <c r="F1623" i="5"/>
  <c r="E1623" i="5"/>
  <c r="X1623" i="5" s="1"/>
  <c r="F1624" i="5"/>
  <c r="I1624" i="5"/>
  <c r="R1624" i="5"/>
  <c r="J1624" i="5"/>
  <c r="G1624" i="5"/>
  <c r="H1624" i="5"/>
  <c r="E1624" i="5"/>
  <c r="X1624" i="5" s="1"/>
  <c r="G1625" i="5"/>
  <c r="R1625" i="5"/>
  <c r="J1625" i="5"/>
  <c r="I1625" i="5"/>
  <c r="F1625" i="5"/>
  <c r="H1625" i="5"/>
  <c r="E1625" i="5"/>
  <c r="X1625" i="5" s="1"/>
  <c r="R1626" i="5"/>
  <c r="G1626" i="5"/>
  <c r="J1626" i="5"/>
  <c r="I1626" i="5"/>
  <c r="F1626" i="5"/>
  <c r="H1626" i="5"/>
  <c r="E1626" i="5"/>
  <c r="X1626" i="5" s="1"/>
  <c r="H1627" i="5"/>
  <c r="F1627" i="5"/>
  <c r="G1627" i="5"/>
  <c r="R1627" i="5"/>
  <c r="I1627" i="5"/>
  <c r="J1627" i="5"/>
  <c r="E1627" i="5"/>
  <c r="X1627" i="5" s="1"/>
  <c r="G1628" i="5"/>
  <c r="H1628" i="5"/>
  <c r="I1628" i="5"/>
  <c r="J1628" i="5"/>
  <c r="R1628" i="5"/>
  <c r="F1628" i="5"/>
  <c r="E1628" i="5"/>
  <c r="X1628" i="5" s="1"/>
  <c r="G1629" i="5"/>
  <c r="R1629" i="5"/>
  <c r="J1629" i="5"/>
  <c r="F1629" i="5"/>
  <c r="H1629" i="5"/>
  <c r="I1629" i="5"/>
  <c r="E1629" i="5"/>
  <c r="X1629" i="5" s="1"/>
  <c r="J1630" i="5"/>
  <c r="H1630" i="5"/>
  <c r="I1630" i="5"/>
  <c r="R1630" i="5"/>
  <c r="G1630" i="5"/>
  <c r="F1630" i="5"/>
  <c r="E1630" i="5"/>
  <c r="X1630" i="5" s="1"/>
  <c r="G1631" i="5"/>
  <c r="F1631" i="5"/>
  <c r="H1631" i="5"/>
  <c r="I1631" i="5"/>
  <c r="J1631" i="5"/>
  <c r="R1631" i="5"/>
  <c r="E1631" i="5"/>
  <c r="X1631" i="5" s="1"/>
  <c r="G1632" i="5"/>
  <c r="F1632" i="5"/>
  <c r="H1632" i="5"/>
  <c r="I1632" i="5"/>
  <c r="J1632" i="5"/>
  <c r="R1632" i="5"/>
  <c r="E1632" i="5"/>
  <c r="X1632" i="5" s="1"/>
  <c r="F1633" i="5"/>
  <c r="I1633" i="5"/>
  <c r="J1633" i="5"/>
  <c r="G1633" i="5"/>
  <c r="R1633" i="5"/>
  <c r="H1633" i="5"/>
  <c r="E1633" i="5"/>
  <c r="X1633" i="5" s="1"/>
  <c r="G1634" i="5"/>
  <c r="J1634" i="5"/>
  <c r="R1634" i="5"/>
  <c r="F1634" i="5"/>
  <c r="H1634" i="5"/>
  <c r="I1634" i="5"/>
  <c r="E1634" i="5"/>
  <c r="X1634" i="5" s="1"/>
  <c r="F1635" i="5"/>
  <c r="R1635" i="5"/>
  <c r="I1635" i="5"/>
  <c r="J1635" i="5"/>
  <c r="G1635" i="5"/>
  <c r="H1635" i="5"/>
  <c r="E1635" i="5"/>
  <c r="X1635" i="5" s="1"/>
  <c r="G1636" i="5"/>
  <c r="H1636" i="5"/>
  <c r="I1636" i="5"/>
  <c r="J1636" i="5"/>
  <c r="R1636" i="5"/>
  <c r="F1636" i="5"/>
  <c r="E1636" i="5"/>
  <c r="X1636" i="5" s="1"/>
  <c r="I1637" i="5"/>
  <c r="G1637" i="5"/>
  <c r="R1637" i="5"/>
  <c r="J1637" i="5"/>
  <c r="H1637" i="5"/>
  <c r="F1637" i="5"/>
  <c r="E1637" i="5"/>
  <c r="X1637" i="5" s="1"/>
  <c r="G1638" i="5"/>
  <c r="I1638" i="5"/>
  <c r="J1638" i="5"/>
  <c r="R1638" i="5"/>
  <c r="H1638" i="5"/>
  <c r="F1638" i="5"/>
  <c r="E1638" i="5"/>
  <c r="X1638" i="5" s="1"/>
  <c r="H1639" i="5"/>
  <c r="F1639" i="5"/>
  <c r="I1639" i="5"/>
  <c r="G1639" i="5"/>
  <c r="J1639" i="5"/>
  <c r="R1639" i="5"/>
  <c r="E1639" i="5"/>
  <c r="X1639" i="5" s="1"/>
  <c r="G1640" i="5"/>
  <c r="F1640" i="5"/>
  <c r="H1640" i="5"/>
  <c r="I1640" i="5"/>
  <c r="J1640" i="5"/>
  <c r="R1640" i="5"/>
  <c r="E1640" i="5"/>
  <c r="X1640" i="5" s="1"/>
  <c r="J1641" i="5"/>
  <c r="I1641" i="5"/>
  <c r="R1641" i="5"/>
  <c r="H1641" i="5"/>
  <c r="G1641" i="5"/>
  <c r="F1641" i="5"/>
  <c r="E1641" i="5"/>
  <c r="X1641" i="5" s="1"/>
  <c r="F1642" i="5"/>
  <c r="J1642" i="5"/>
  <c r="H1642" i="5"/>
  <c r="G1642" i="5"/>
  <c r="R1642" i="5"/>
  <c r="I1642" i="5"/>
  <c r="E1642" i="5"/>
  <c r="X1642" i="5" s="1"/>
  <c r="G1643" i="5"/>
  <c r="F1643" i="5"/>
  <c r="H1643" i="5"/>
  <c r="I1643" i="5"/>
  <c r="J1643" i="5"/>
  <c r="R1643" i="5"/>
  <c r="E1643" i="5"/>
  <c r="X1643" i="5" s="1"/>
  <c r="I1644" i="5"/>
  <c r="J1644" i="5"/>
  <c r="R1644" i="5"/>
  <c r="F1644" i="5"/>
  <c r="H1644" i="5"/>
  <c r="G1644" i="5"/>
  <c r="E1644" i="5"/>
  <c r="X1644" i="5" s="1"/>
  <c r="G1645" i="5"/>
  <c r="H1645" i="5"/>
  <c r="F1645" i="5"/>
  <c r="R1645" i="5"/>
  <c r="I1645" i="5"/>
  <c r="J1645" i="5"/>
  <c r="E1645" i="5"/>
  <c r="X1645" i="5" s="1"/>
  <c r="F1646" i="5"/>
  <c r="G1646" i="5"/>
  <c r="H1646" i="5"/>
  <c r="R1646" i="5"/>
  <c r="J1646" i="5"/>
  <c r="I1646" i="5"/>
  <c r="E1646" i="5"/>
  <c r="X1646" i="5" s="1"/>
  <c r="F1647" i="5"/>
  <c r="H1647" i="5"/>
  <c r="R1647" i="5"/>
  <c r="J1647" i="5"/>
  <c r="G1647" i="5"/>
  <c r="I1647" i="5"/>
  <c r="E1647" i="5"/>
  <c r="X1647" i="5" s="1"/>
  <c r="G1648" i="5"/>
  <c r="F1648" i="5"/>
  <c r="H1648" i="5"/>
  <c r="I1648" i="5"/>
  <c r="J1648" i="5"/>
  <c r="R1648" i="5"/>
  <c r="E1648" i="5"/>
  <c r="X1648" i="5" s="1"/>
  <c r="G1649" i="5"/>
  <c r="R1649" i="5"/>
  <c r="J1649" i="5"/>
  <c r="F1649" i="5"/>
  <c r="H1649" i="5"/>
  <c r="I1649" i="5"/>
  <c r="E1649" i="5"/>
  <c r="X1649" i="5" s="1"/>
  <c r="G1650" i="5"/>
  <c r="J1650" i="5"/>
  <c r="R1650" i="5"/>
  <c r="F1650" i="5"/>
  <c r="H1650" i="5"/>
  <c r="I1650" i="5"/>
  <c r="E1650" i="5"/>
  <c r="X1650" i="5" s="1"/>
  <c r="G1651" i="5"/>
  <c r="R1651" i="5"/>
  <c r="I1651" i="5"/>
  <c r="H1651" i="5"/>
  <c r="F1651" i="5"/>
  <c r="J1651" i="5"/>
  <c r="E1651" i="5"/>
  <c r="X1651" i="5" s="1"/>
  <c r="I1652" i="5"/>
  <c r="R1652" i="5"/>
  <c r="G1652" i="5"/>
  <c r="H1652" i="5"/>
  <c r="J1652" i="5"/>
  <c r="F1652" i="5"/>
  <c r="E1652" i="5"/>
  <c r="X1652" i="5" s="1"/>
  <c r="R1653" i="5"/>
  <c r="F1653" i="5"/>
  <c r="H1653" i="5"/>
  <c r="J1653" i="5"/>
  <c r="G1653" i="5"/>
  <c r="I1653" i="5"/>
  <c r="E1653" i="5"/>
  <c r="X1653" i="5" s="1"/>
  <c r="F1654" i="5"/>
  <c r="H1654" i="5"/>
  <c r="R1654" i="5"/>
  <c r="I1654" i="5"/>
  <c r="G1654" i="5"/>
  <c r="J1654" i="5"/>
  <c r="E1654" i="5"/>
  <c r="X1654" i="5" s="1"/>
  <c r="H1655" i="5"/>
  <c r="I1655" i="5"/>
  <c r="G1655" i="5"/>
  <c r="R1655" i="5"/>
  <c r="J1655" i="5"/>
  <c r="F1655" i="5"/>
  <c r="E1655" i="5"/>
  <c r="X1655" i="5" s="1"/>
  <c r="G1656" i="5"/>
  <c r="H1656" i="5"/>
  <c r="I1656" i="5"/>
  <c r="J1656" i="5"/>
  <c r="R1656" i="5"/>
  <c r="F1656" i="5"/>
  <c r="E1656" i="5"/>
  <c r="X1656" i="5" s="1"/>
  <c r="R1657" i="5"/>
  <c r="G1657" i="5"/>
  <c r="H1657" i="5"/>
  <c r="J1657" i="5"/>
  <c r="F1657" i="5"/>
  <c r="I1657" i="5"/>
  <c r="E1657" i="5"/>
  <c r="X1657" i="5" s="1"/>
  <c r="H1658" i="5"/>
  <c r="R1658" i="5"/>
  <c r="I1658" i="5"/>
  <c r="J1658" i="5"/>
  <c r="G1658" i="5"/>
  <c r="F1658" i="5"/>
  <c r="E1658" i="5"/>
  <c r="X1658" i="5" s="1"/>
  <c r="H1659" i="5"/>
  <c r="R1659" i="5"/>
  <c r="G1659" i="5"/>
  <c r="J1659" i="5"/>
  <c r="I1659" i="5"/>
  <c r="F1659" i="5"/>
  <c r="E1659" i="5"/>
  <c r="X1659" i="5" s="1"/>
  <c r="H1660" i="5"/>
  <c r="J1660" i="5"/>
  <c r="R1660" i="5"/>
  <c r="G1660" i="5"/>
  <c r="I1660" i="5"/>
  <c r="F1660" i="5"/>
  <c r="E1660" i="5"/>
  <c r="X1660" i="5" s="1"/>
  <c r="G1661" i="5"/>
  <c r="I1661" i="5"/>
  <c r="R1661" i="5"/>
  <c r="J1661" i="5"/>
  <c r="F1661" i="5"/>
  <c r="H1661" i="5"/>
  <c r="E1661" i="5"/>
  <c r="X1661" i="5" s="1"/>
  <c r="R1662" i="5"/>
  <c r="F1662" i="5"/>
  <c r="G1662" i="5"/>
  <c r="H1662" i="5"/>
  <c r="J1662" i="5"/>
  <c r="I1662" i="5"/>
  <c r="E1662" i="5"/>
  <c r="X1662" i="5" s="1"/>
  <c r="F1663" i="5"/>
  <c r="H1663" i="5"/>
  <c r="R1663" i="5"/>
  <c r="G1663" i="5"/>
  <c r="I1663" i="5"/>
  <c r="J1663" i="5"/>
  <c r="E1663" i="5"/>
  <c r="X1663" i="5" s="1"/>
  <c r="J1664" i="5"/>
  <c r="I1664" i="5"/>
  <c r="H1664" i="5"/>
  <c r="F1664" i="5"/>
  <c r="G1664" i="5"/>
  <c r="R1664" i="5"/>
  <c r="E1664" i="5"/>
  <c r="X1664" i="5" s="1"/>
  <c r="V1665" i="5"/>
  <c r="G1666" i="5"/>
  <c r="J1666" i="5"/>
  <c r="R1666" i="5"/>
  <c r="F1666" i="5"/>
  <c r="H1666" i="5"/>
  <c r="I1666" i="5"/>
  <c r="E1666" i="5"/>
  <c r="X1666" i="5" s="1"/>
  <c r="J1667" i="5"/>
  <c r="I1667" i="5"/>
  <c r="R1667" i="5"/>
  <c r="G1667" i="5"/>
  <c r="F1667" i="5"/>
  <c r="H1667" i="5"/>
  <c r="E1667" i="5"/>
  <c r="X1667" i="5" s="1"/>
  <c r="I1668" i="5"/>
  <c r="R1668" i="5"/>
  <c r="G1668" i="5"/>
  <c r="F1668" i="5"/>
  <c r="J1668" i="5"/>
  <c r="H1668" i="5"/>
  <c r="E1668" i="5"/>
  <c r="X1668" i="5" s="1"/>
  <c r="J1669" i="5"/>
  <c r="H1669" i="5"/>
  <c r="R1669" i="5"/>
  <c r="I1669" i="5"/>
  <c r="G1669" i="5"/>
  <c r="F1669" i="5"/>
  <c r="E1669" i="5"/>
  <c r="X1669" i="5" s="1"/>
  <c r="F1670" i="5"/>
  <c r="R1670" i="5"/>
  <c r="G1670" i="5"/>
  <c r="I1670" i="5"/>
  <c r="J1670" i="5"/>
  <c r="H1670" i="5"/>
  <c r="E1670" i="5"/>
  <c r="X1670" i="5" s="1"/>
  <c r="I1671" i="5"/>
  <c r="J1671" i="5"/>
  <c r="F1671" i="5"/>
  <c r="G1671" i="5"/>
  <c r="R1671" i="5"/>
  <c r="H1671" i="5"/>
  <c r="E1671" i="5"/>
  <c r="X1671" i="5" s="1"/>
  <c r="I1672" i="5"/>
  <c r="H1672" i="5"/>
  <c r="J1672" i="5"/>
  <c r="R1672" i="5"/>
  <c r="G1672" i="5"/>
  <c r="F1672" i="5"/>
  <c r="E1672" i="5"/>
  <c r="X1672" i="5" s="1"/>
  <c r="J1673" i="5"/>
  <c r="G1673" i="5"/>
  <c r="F1673" i="5"/>
  <c r="H1673" i="5"/>
  <c r="R1673" i="5"/>
  <c r="I1673" i="5"/>
  <c r="E1673" i="5"/>
  <c r="X1673" i="5" s="1"/>
  <c r="J1674" i="5"/>
  <c r="I1674" i="5"/>
  <c r="F1674" i="5"/>
  <c r="H1674" i="5"/>
  <c r="G1674" i="5"/>
  <c r="R1674" i="5"/>
  <c r="E1674" i="5"/>
  <c r="X1674" i="5" s="1"/>
  <c r="F1675" i="5"/>
  <c r="R1675" i="5"/>
  <c r="G1675" i="5"/>
  <c r="J1675" i="5"/>
  <c r="H1675" i="5"/>
  <c r="I1675" i="5"/>
  <c r="E1675" i="5"/>
  <c r="X1675" i="5" s="1"/>
  <c r="G1676" i="5"/>
  <c r="F1676" i="5"/>
  <c r="H1676" i="5"/>
  <c r="I1676" i="5"/>
  <c r="J1676" i="5"/>
  <c r="R1676" i="5"/>
  <c r="E1676" i="5"/>
  <c r="X1676" i="5" s="1"/>
  <c r="G1677" i="5"/>
  <c r="R1677" i="5"/>
  <c r="J1677" i="5"/>
  <c r="H1677" i="5"/>
  <c r="I1677" i="5"/>
  <c r="F1677" i="5"/>
  <c r="E1677" i="5"/>
  <c r="X1677" i="5" s="1"/>
  <c r="F1678" i="5"/>
  <c r="J1678" i="5"/>
  <c r="I1678" i="5"/>
  <c r="H1678" i="5"/>
  <c r="R1678" i="5"/>
  <c r="G1678" i="5"/>
  <c r="E1678" i="5"/>
  <c r="X1678" i="5" s="1"/>
  <c r="J1679" i="5"/>
  <c r="F1679" i="5"/>
  <c r="G1679" i="5"/>
  <c r="R1679" i="5"/>
  <c r="H1679" i="5"/>
  <c r="I1679" i="5"/>
  <c r="E1679" i="5"/>
  <c r="X1679" i="5" s="1"/>
  <c r="J1680" i="5"/>
  <c r="R1680" i="5"/>
  <c r="I1680" i="5"/>
  <c r="G1680" i="5"/>
  <c r="H1680" i="5"/>
  <c r="F1680" i="5"/>
  <c r="E1680" i="5"/>
  <c r="X1680" i="5" s="1"/>
  <c r="H1681" i="5"/>
  <c r="I1681" i="5"/>
  <c r="F1681" i="5"/>
  <c r="G1681" i="5"/>
  <c r="R1681" i="5"/>
  <c r="J1681" i="5"/>
  <c r="E1681" i="5"/>
  <c r="X1681" i="5" s="1"/>
  <c r="G1682" i="5"/>
  <c r="J1682" i="5"/>
  <c r="R1682" i="5"/>
  <c r="F1682" i="5"/>
  <c r="H1682" i="5"/>
  <c r="I1682" i="5"/>
  <c r="E1682" i="5"/>
  <c r="X1682" i="5" s="1"/>
  <c r="G1683" i="5"/>
  <c r="F1683" i="5"/>
  <c r="H1683" i="5"/>
  <c r="I1683" i="5"/>
  <c r="J1683" i="5"/>
  <c r="R1683" i="5"/>
  <c r="E1683" i="5"/>
  <c r="X1683" i="5" s="1"/>
  <c r="J1684" i="5"/>
  <c r="G1684" i="5"/>
  <c r="H1684" i="5"/>
  <c r="R1684" i="5"/>
  <c r="I1684" i="5"/>
  <c r="F1684" i="5"/>
  <c r="E1684" i="5"/>
  <c r="X1684" i="5" s="1"/>
  <c r="V1685" i="5"/>
  <c r="G1686" i="5"/>
  <c r="F1686" i="5"/>
  <c r="R1686" i="5"/>
  <c r="H1686" i="5"/>
  <c r="J1686" i="5"/>
  <c r="I1686" i="5"/>
  <c r="E1686" i="5"/>
  <c r="X1686" i="5" s="1"/>
  <c r="I1687" i="5"/>
  <c r="H1687" i="5"/>
  <c r="F1687" i="5"/>
  <c r="G1687" i="5"/>
  <c r="J1687" i="5"/>
  <c r="R1687" i="5"/>
  <c r="E1687" i="5"/>
  <c r="X1687" i="5" s="1"/>
  <c r="J1688" i="5"/>
  <c r="G1688" i="5"/>
  <c r="H1688" i="5"/>
  <c r="R1688" i="5"/>
  <c r="I1688" i="5"/>
  <c r="F1688" i="5"/>
  <c r="E1688" i="5"/>
  <c r="X1688" i="5" s="1"/>
  <c r="G1689" i="5"/>
  <c r="R1689" i="5"/>
  <c r="J1689" i="5"/>
  <c r="F1689" i="5"/>
  <c r="H1689" i="5"/>
  <c r="I1689" i="5"/>
  <c r="E1689" i="5"/>
  <c r="X1689" i="5" s="1"/>
  <c r="R1690" i="5"/>
  <c r="I1690" i="5"/>
  <c r="H1690" i="5"/>
  <c r="G1690" i="5"/>
  <c r="J1690" i="5"/>
  <c r="F1690" i="5"/>
  <c r="E1690" i="5"/>
  <c r="X1690" i="5" s="1"/>
  <c r="H1691" i="5"/>
  <c r="G1691" i="5"/>
  <c r="I1691" i="5"/>
  <c r="F1691" i="5"/>
  <c r="R1691" i="5"/>
  <c r="J1691" i="5"/>
  <c r="E1691" i="5"/>
  <c r="X1691" i="5" s="1"/>
  <c r="G1692" i="5"/>
  <c r="H1692" i="5"/>
  <c r="I1692" i="5"/>
  <c r="J1692" i="5"/>
  <c r="R1692" i="5"/>
  <c r="F1692" i="5"/>
  <c r="E1692" i="5"/>
  <c r="X1692" i="5" s="1"/>
  <c r="J1693" i="5"/>
  <c r="H1693" i="5"/>
  <c r="F1693" i="5"/>
  <c r="G1693" i="5"/>
  <c r="R1693" i="5"/>
  <c r="I1693" i="5"/>
  <c r="E1693" i="5"/>
  <c r="X1693" i="5" s="1"/>
  <c r="J1694" i="5"/>
  <c r="H1694" i="5"/>
  <c r="F1694" i="5"/>
  <c r="R1694" i="5"/>
  <c r="G1694" i="5"/>
  <c r="I1694" i="5"/>
  <c r="E1694" i="5"/>
  <c r="X1694" i="5" s="1"/>
  <c r="G1695" i="5"/>
  <c r="F1695" i="5"/>
  <c r="H1695" i="5"/>
  <c r="I1695" i="5"/>
  <c r="J1695" i="5"/>
  <c r="R1695" i="5"/>
  <c r="E1695" i="5"/>
  <c r="X1695" i="5" s="1"/>
  <c r="F1696" i="5"/>
  <c r="G1696" i="5"/>
  <c r="I1696" i="5"/>
  <c r="H1696" i="5"/>
  <c r="R1696" i="5"/>
  <c r="J1696" i="5"/>
  <c r="E1696" i="5"/>
  <c r="X1696" i="5" s="1"/>
  <c r="I1697" i="5"/>
  <c r="G1697" i="5"/>
  <c r="H1697" i="5"/>
  <c r="F1697" i="5"/>
  <c r="R1697" i="5"/>
  <c r="J1697" i="5"/>
  <c r="E1697" i="5"/>
  <c r="X1697" i="5" s="1"/>
  <c r="G1698" i="5"/>
  <c r="J1698" i="5"/>
  <c r="R1698" i="5"/>
  <c r="F1698" i="5"/>
  <c r="H1698" i="5"/>
  <c r="I1698" i="5"/>
  <c r="E1698" i="5"/>
  <c r="X1698" i="5" s="1"/>
  <c r="F1699" i="5"/>
  <c r="R1699" i="5"/>
  <c r="I1699" i="5"/>
  <c r="G1699" i="5"/>
  <c r="J1699" i="5"/>
  <c r="H1699" i="5"/>
  <c r="E1699" i="5"/>
  <c r="X1699" i="5" s="1"/>
  <c r="R1700" i="5"/>
  <c r="F1700" i="5"/>
  <c r="H1700" i="5"/>
  <c r="J1700" i="5"/>
  <c r="I1700" i="5"/>
  <c r="G1700" i="5"/>
  <c r="E1700" i="5"/>
  <c r="X1700" i="5" s="1"/>
  <c r="I1701" i="5"/>
  <c r="H1701" i="5"/>
  <c r="G1701" i="5"/>
  <c r="F1701" i="5"/>
  <c r="R1701" i="5"/>
  <c r="J1701" i="5"/>
  <c r="E1701" i="5"/>
  <c r="X1701" i="5" s="1"/>
  <c r="R1702" i="5"/>
  <c r="J1702" i="5"/>
  <c r="I1702" i="5"/>
  <c r="G1702" i="5"/>
  <c r="F1702" i="5"/>
  <c r="H1702" i="5"/>
  <c r="E1702" i="5"/>
  <c r="X1702" i="5" s="1"/>
  <c r="I1703" i="5"/>
  <c r="H1703" i="5"/>
  <c r="R1703" i="5"/>
  <c r="G1703" i="5"/>
  <c r="J1703" i="5"/>
  <c r="F1703" i="5"/>
  <c r="E1703" i="5"/>
  <c r="X1703" i="5" s="1"/>
  <c r="G1704" i="5"/>
  <c r="H1704" i="5"/>
  <c r="I1704" i="5"/>
  <c r="J1704" i="5"/>
  <c r="R1704" i="5"/>
  <c r="F1704" i="5"/>
  <c r="E1704" i="5"/>
  <c r="X1704" i="5" s="1"/>
  <c r="G1705" i="5"/>
  <c r="R1705" i="5"/>
  <c r="J1705" i="5"/>
  <c r="F1705" i="5"/>
  <c r="H1705" i="5"/>
  <c r="I1705" i="5"/>
  <c r="E1705" i="5"/>
  <c r="X1705" i="5" s="1"/>
  <c r="R1706" i="5"/>
  <c r="H1706" i="5"/>
  <c r="J1706" i="5"/>
  <c r="F1706" i="5"/>
  <c r="I1706" i="5"/>
  <c r="G1706" i="5"/>
  <c r="E1706" i="5"/>
  <c r="X1706" i="5" s="1"/>
  <c r="I1707" i="5"/>
  <c r="J1707" i="5"/>
  <c r="H1707" i="5"/>
  <c r="R1707" i="5"/>
  <c r="G1707" i="5"/>
  <c r="F1707" i="5"/>
  <c r="E1707" i="5"/>
  <c r="X1707" i="5" s="1"/>
  <c r="H1708" i="5"/>
  <c r="R1708" i="5"/>
  <c r="G1708" i="5"/>
  <c r="F1708" i="5"/>
  <c r="I1708" i="5"/>
  <c r="J1708" i="5"/>
  <c r="E1708" i="5"/>
  <c r="X1708" i="5" s="1"/>
  <c r="V1709" i="5"/>
  <c r="R1710" i="5"/>
  <c r="H1710" i="5"/>
  <c r="F1710" i="5"/>
  <c r="G1710" i="5"/>
  <c r="I1710" i="5"/>
  <c r="J1710" i="5"/>
  <c r="E1710" i="5"/>
  <c r="X1710" i="5" s="1"/>
  <c r="J1711" i="5"/>
  <c r="R1711" i="5"/>
  <c r="G1711" i="5"/>
  <c r="I1711" i="5"/>
  <c r="F1711" i="5"/>
  <c r="H1711" i="5"/>
  <c r="E1711" i="5"/>
  <c r="X1711" i="5" s="1"/>
  <c r="F1712" i="5"/>
  <c r="R1712" i="5"/>
  <c r="J1712" i="5"/>
  <c r="G1712" i="5"/>
  <c r="H1712" i="5"/>
  <c r="I1712" i="5"/>
  <c r="E1712" i="5"/>
  <c r="X1712" i="5" s="1"/>
  <c r="F1713" i="5"/>
  <c r="I1713" i="5"/>
  <c r="G1713" i="5"/>
  <c r="J1713" i="5"/>
  <c r="H1713" i="5"/>
  <c r="R1713" i="5"/>
  <c r="E1713" i="5"/>
  <c r="X1713" i="5" s="1"/>
  <c r="G1714" i="5"/>
  <c r="J1714" i="5"/>
  <c r="R1714" i="5"/>
  <c r="F1714" i="5"/>
  <c r="H1714" i="5"/>
  <c r="I1714" i="5"/>
  <c r="E1714" i="5"/>
  <c r="X1714" i="5" s="1"/>
  <c r="J1715" i="5"/>
  <c r="G1715" i="5"/>
  <c r="R1715" i="5"/>
  <c r="I1715" i="5"/>
  <c r="F1715" i="5"/>
  <c r="H1715" i="5"/>
  <c r="E1715" i="5"/>
  <c r="X1715" i="5" s="1"/>
  <c r="I1716" i="5"/>
  <c r="J1716" i="5"/>
  <c r="H1716" i="5"/>
  <c r="G1716" i="5"/>
  <c r="R1716" i="5"/>
  <c r="F1716" i="5"/>
  <c r="E1716" i="5"/>
  <c r="X1716" i="5" s="1"/>
  <c r="V1717" i="5"/>
  <c r="H1718" i="5"/>
  <c r="G1718" i="5"/>
  <c r="F1718" i="5"/>
  <c r="R1718" i="5"/>
  <c r="J1718" i="5"/>
  <c r="I1718" i="5"/>
  <c r="E1718" i="5"/>
  <c r="X1718" i="5" s="1"/>
  <c r="I1719" i="5"/>
  <c r="F1719" i="5"/>
  <c r="J1719" i="5"/>
  <c r="R1719" i="5"/>
  <c r="G1719" i="5"/>
  <c r="H1719" i="5"/>
  <c r="E1719" i="5"/>
  <c r="X1719" i="5" s="1"/>
  <c r="G1720" i="5"/>
  <c r="H1720" i="5"/>
  <c r="I1720" i="5"/>
  <c r="J1720" i="5"/>
  <c r="R1720" i="5"/>
  <c r="F1720" i="5"/>
  <c r="E1720" i="5"/>
  <c r="X1720" i="5" s="1"/>
  <c r="G1721" i="5"/>
  <c r="R1721" i="5"/>
  <c r="J1721" i="5"/>
  <c r="F1721" i="5"/>
  <c r="H1721" i="5"/>
  <c r="I1721" i="5"/>
  <c r="E1721" i="5"/>
  <c r="X1721" i="5" s="1"/>
  <c r="F1722" i="5"/>
  <c r="R1722" i="5"/>
  <c r="I1722" i="5"/>
  <c r="G1722" i="5"/>
  <c r="H1722" i="5"/>
  <c r="J1722" i="5"/>
  <c r="E1722" i="5"/>
  <c r="X1722" i="5" s="1"/>
  <c r="G1723" i="5"/>
  <c r="H1723" i="5"/>
  <c r="F1723" i="5"/>
  <c r="I1723" i="5"/>
  <c r="R1723" i="5"/>
  <c r="J1723" i="5"/>
  <c r="E1723" i="5"/>
  <c r="X1723" i="5" s="1"/>
  <c r="J1724" i="5"/>
  <c r="I1724" i="5"/>
  <c r="G1724" i="5"/>
  <c r="R1724" i="5"/>
  <c r="H1724" i="5"/>
  <c r="F1724" i="5"/>
  <c r="E1724" i="5"/>
  <c r="X1724" i="5" s="1"/>
  <c r="R1725" i="5"/>
  <c r="J1725" i="5"/>
  <c r="H1725" i="5"/>
  <c r="F1725" i="5"/>
  <c r="G1725" i="5"/>
  <c r="I1725" i="5"/>
  <c r="E1725" i="5"/>
  <c r="X1725" i="5" s="1"/>
  <c r="I1726" i="5"/>
  <c r="R1726" i="5"/>
  <c r="J1726" i="5"/>
  <c r="F1726" i="5"/>
  <c r="G1726" i="5"/>
  <c r="H1726" i="5"/>
  <c r="E1726" i="5"/>
  <c r="X1726" i="5" s="1"/>
  <c r="R1727" i="5"/>
  <c r="F1727" i="5"/>
  <c r="G1727" i="5"/>
  <c r="I1727" i="5"/>
  <c r="H1727" i="5"/>
  <c r="J1727" i="5"/>
  <c r="E1727" i="5"/>
  <c r="X1727" i="5" s="1"/>
  <c r="G1728" i="5"/>
  <c r="H1728" i="5"/>
  <c r="I1728" i="5"/>
  <c r="J1728" i="5"/>
  <c r="R1728" i="5"/>
  <c r="F1728" i="5"/>
  <c r="E1728" i="5"/>
  <c r="X1728" i="5" s="1"/>
  <c r="G1729" i="5"/>
  <c r="R1729" i="5"/>
  <c r="J1729" i="5"/>
  <c r="I1729" i="5"/>
  <c r="F1729" i="5"/>
  <c r="H1729" i="5"/>
  <c r="E1729" i="5"/>
  <c r="X1729" i="5" s="1"/>
  <c r="G1730" i="5"/>
  <c r="J1730" i="5"/>
  <c r="R1730" i="5"/>
  <c r="F1730" i="5"/>
  <c r="H1730" i="5"/>
  <c r="I1730" i="5"/>
  <c r="E1730" i="5"/>
  <c r="X1730" i="5" s="1"/>
  <c r="F1731" i="5"/>
  <c r="H1731" i="5"/>
  <c r="I1731" i="5"/>
  <c r="R1731" i="5"/>
  <c r="G1731" i="5"/>
  <c r="J1731" i="5"/>
  <c r="E1731" i="5"/>
  <c r="X1731" i="5" s="1"/>
  <c r="G1732" i="5"/>
  <c r="R1732" i="5"/>
  <c r="J1732" i="5"/>
  <c r="H1732" i="5"/>
  <c r="F1732" i="5"/>
  <c r="I1732" i="5"/>
  <c r="E1732" i="5"/>
  <c r="X1732" i="5" s="1"/>
  <c r="F1733" i="5"/>
  <c r="H1733" i="5"/>
  <c r="I1733" i="5"/>
  <c r="J1733" i="5"/>
  <c r="G1733" i="5"/>
  <c r="R1733" i="5"/>
  <c r="E1733" i="5"/>
  <c r="X1733" i="5" s="1"/>
  <c r="R1734" i="5"/>
  <c r="I1734" i="5"/>
  <c r="G1734" i="5"/>
  <c r="F1734" i="5"/>
  <c r="J1734" i="5"/>
  <c r="H1734" i="5"/>
  <c r="E1734" i="5"/>
  <c r="X1734" i="5" s="1"/>
  <c r="J1735" i="5"/>
  <c r="G1735" i="5"/>
  <c r="I1735" i="5"/>
  <c r="F1735" i="5"/>
  <c r="H1735" i="5"/>
  <c r="R1735" i="5"/>
  <c r="E1735" i="5"/>
  <c r="X1735" i="5" s="1"/>
  <c r="G1736" i="5"/>
  <c r="H1736" i="5"/>
  <c r="F1736" i="5"/>
  <c r="J1736" i="5"/>
  <c r="R1736" i="5"/>
  <c r="I1736" i="5"/>
  <c r="E1736" i="5"/>
  <c r="X1736" i="5" s="1"/>
  <c r="F1737" i="5"/>
  <c r="R1737" i="5"/>
  <c r="H1737" i="5"/>
  <c r="G1737" i="5"/>
  <c r="I1737" i="5"/>
  <c r="J1737" i="5"/>
  <c r="E1737" i="5"/>
  <c r="X1737" i="5" s="1"/>
  <c r="I1738" i="5"/>
  <c r="G1738" i="5"/>
  <c r="J1738" i="5"/>
  <c r="R1738" i="5"/>
  <c r="F1738" i="5"/>
  <c r="H1738" i="5"/>
  <c r="E1738" i="5"/>
  <c r="X1738" i="5" s="1"/>
  <c r="F1739" i="5"/>
  <c r="G1739" i="5"/>
  <c r="H1739" i="5"/>
  <c r="R1739" i="5"/>
  <c r="I1739" i="5"/>
  <c r="J1739" i="5"/>
  <c r="E1739" i="5"/>
  <c r="X1739" i="5" s="1"/>
  <c r="G1740" i="5"/>
  <c r="J1740" i="5"/>
  <c r="H1740" i="5"/>
  <c r="R1740" i="5"/>
  <c r="F1740" i="5"/>
  <c r="I1740" i="5"/>
  <c r="E1740" i="5"/>
  <c r="X1740" i="5" s="1"/>
  <c r="G1741" i="5"/>
  <c r="F1741" i="5"/>
  <c r="H1741" i="5"/>
  <c r="I1741" i="5"/>
  <c r="J1741" i="5"/>
  <c r="R1741" i="5"/>
  <c r="E1741" i="5"/>
  <c r="X1741" i="5" s="1"/>
  <c r="R1742" i="5"/>
  <c r="F1742" i="5"/>
  <c r="I1742" i="5"/>
  <c r="G1742" i="5"/>
  <c r="J1742" i="5"/>
  <c r="H1742" i="5"/>
  <c r="E1742" i="5"/>
  <c r="X1742" i="5" s="1"/>
  <c r="G1743" i="5"/>
  <c r="H1743" i="5"/>
  <c r="F1743" i="5"/>
  <c r="I1743" i="5"/>
  <c r="J1743" i="5"/>
  <c r="R1743" i="5"/>
  <c r="E1743" i="5"/>
  <c r="X1743" i="5" s="1"/>
  <c r="R1744" i="5"/>
  <c r="G1744" i="5"/>
  <c r="J1744" i="5"/>
  <c r="H1744" i="5"/>
  <c r="F1744" i="5"/>
  <c r="I1744" i="5"/>
  <c r="E1744" i="5"/>
  <c r="X1744" i="5" s="1"/>
  <c r="G1745" i="5"/>
  <c r="R1745" i="5"/>
  <c r="F1745" i="5"/>
  <c r="H1745" i="5"/>
  <c r="I1745" i="5"/>
  <c r="J1745" i="5"/>
  <c r="E1745" i="5"/>
  <c r="X1745" i="5" s="1"/>
  <c r="R1746" i="5"/>
  <c r="J1746" i="5"/>
  <c r="H1746" i="5"/>
  <c r="G1746" i="5"/>
  <c r="F1746" i="5"/>
  <c r="I1746" i="5"/>
  <c r="E1746" i="5"/>
  <c r="X1746" i="5" s="1"/>
  <c r="J1747" i="5"/>
  <c r="I1747" i="5"/>
  <c r="G1747" i="5"/>
  <c r="H1747" i="5"/>
  <c r="R1747" i="5"/>
  <c r="F1747" i="5"/>
  <c r="E1747" i="5"/>
  <c r="X1747" i="5" s="1"/>
  <c r="G1748" i="5"/>
  <c r="I1748" i="5"/>
  <c r="F1748" i="5"/>
  <c r="H1748" i="5"/>
  <c r="J1748" i="5"/>
  <c r="R1748" i="5"/>
  <c r="E1748" i="5"/>
  <c r="X1748" i="5" s="1"/>
  <c r="G1749" i="5"/>
  <c r="H1749" i="5"/>
  <c r="F1749" i="5"/>
  <c r="J1749" i="5"/>
  <c r="I1749" i="5"/>
  <c r="R1749" i="5"/>
  <c r="E1749" i="5"/>
  <c r="X1749" i="5" s="1"/>
  <c r="H1750" i="5"/>
  <c r="I1750" i="5"/>
  <c r="F1750" i="5"/>
  <c r="R1750" i="5"/>
  <c r="G1750" i="5"/>
  <c r="J1750" i="5"/>
  <c r="E1750" i="5"/>
  <c r="X1750" i="5" s="1"/>
  <c r="G1751" i="5"/>
  <c r="F1751" i="5"/>
  <c r="H1751" i="5"/>
  <c r="I1751" i="5"/>
  <c r="J1751" i="5"/>
  <c r="R1751" i="5"/>
  <c r="E1751" i="5"/>
  <c r="X1751" i="5" s="1"/>
  <c r="G1752" i="5"/>
  <c r="F1752" i="5"/>
  <c r="I1752" i="5"/>
  <c r="J1752" i="5"/>
  <c r="H1752" i="5"/>
  <c r="R1752" i="5"/>
  <c r="E1752" i="5"/>
  <c r="X1752" i="5" s="1"/>
  <c r="G1753" i="5"/>
  <c r="I1753" i="5"/>
  <c r="R1753" i="5"/>
  <c r="J1753" i="5"/>
  <c r="F1753" i="5"/>
  <c r="H1753" i="5"/>
  <c r="E1753" i="5"/>
  <c r="X1753" i="5" s="1"/>
  <c r="J1754" i="5"/>
  <c r="G1754" i="5"/>
  <c r="I1754" i="5"/>
  <c r="H1754" i="5"/>
  <c r="R1754" i="5"/>
  <c r="F1754" i="5"/>
  <c r="E1754" i="5"/>
  <c r="X1754" i="5" s="1"/>
  <c r="R1755" i="5"/>
  <c r="F1755" i="5"/>
  <c r="G1755" i="5"/>
  <c r="I1755" i="5"/>
  <c r="H1755" i="5"/>
  <c r="J1755" i="5"/>
  <c r="E1755" i="5"/>
  <c r="X1755" i="5" s="1"/>
  <c r="G1756" i="5"/>
  <c r="F1756" i="5"/>
  <c r="R1756" i="5"/>
  <c r="H1756" i="5"/>
  <c r="I1756" i="5"/>
  <c r="J1756" i="5"/>
  <c r="E1756" i="5"/>
  <c r="X1756" i="5" s="1"/>
  <c r="G1757" i="5"/>
  <c r="F1757" i="5"/>
  <c r="H1757" i="5"/>
  <c r="I1757" i="5"/>
  <c r="J1757" i="5"/>
  <c r="R1757" i="5"/>
  <c r="E1757" i="5"/>
  <c r="X1757" i="5" s="1"/>
  <c r="G1758" i="5"/>
  <c r="H1758" i="5"/>
  <c r="I1758" i="5"/>
  <c r="R1758" i="5"/>
  <c r="F1758" i="5"/>
  <c r="J1758" i="5"/>
  <c r="E1758" i="5"/>
  <c r="X1758" i="5" s="1"/>
  <c r="R1759" i="5"/>
  <c r="F1759" i="5"/>
  <c r="J1759" i="5"/>
  <c r="H1759" i="5"/>
  <c r="G1759" i="5"/>
  <c r="I1759" i="5"/>
  <c r="E1759" i="5"/>
  <c r="X1759" i="5" s="1"/>
  <c r="G1760" i="5"/>
  <c r="F1760" i="5"/>
  <c r="R1760" i="5"/>
  <c r="H1760" i="5"/>
  <c r="I1760" i="5"/>
  <c r="J1760" i="5"/>
  <c r="E1760" i="5"/>
  <c r="X1760" i="5" s="1"/>
  <c r="F1761" i="5"/>
  <c r="G1761" i="5"/>
  <c r="J1761" i="5"/>
  <c r="H1761" i="5"/>
  <c r="I1761" i="5"/>
  <c r="R1761" i="5"/>
  <c r="E1761" i="5"/>
  <c r="X1761" i="5" s="1"/>
  <c r="G1762" i="5"/>
  <c r="I1762" i="5"/>
  <c r="R1762" i="5"/>
  <c r="F1762" i="5"/>
  <c r="J1762" i="5"/>
  <c r="H1762" i="5"/>
  <c r="E1762" i="5"/>
  <c r="X1762" i="5" s="1"/>
  <c r="F1763" i="5"/>
  <c r="I1763" i="5"/>
  <c r="G1763" i="5"/>
  <c r="H1763" i="5"/>
  <c r="J1763" i="5"/>
  <c r="R1763" i="5"/>
  <c r="E1763" i="5"/>
  <c r="X1763" i="5" s="1"/>
  <c r="G1764" i="5"/>
  <c r="H1764" i="5"/>
  <c r="I1764" i="5"/>
  <c r="J1764" i="5"/>
  <c r="F1764" i="5"/>
  <c r="R1764" i="5"/>
  <c r="E1764" i="5"/>
  <c r="X1764" i="5" s="1"/>
  <c r="G1765" i="5"/>
  <c r="I1765" i="5"/>
  <c r="J1765" i="5"/>
  <c r="R1765" i="5"/>
  <c r="F1765" i="5"/>
  <c r="H1765" i="5"/>
  <c r="E1765" i="5"/>
  <c r="X1765" i="5" s="1"/>
  <c r="G1766" i="5"/>
  <c r="H1766" i="5"/>
  <c r="J1766" i="5"/>
  <c r="I1766" i="5"/>
  <c r="R1766" i="5"/>
  <c r="F1766" i="5"/>
  <c r="E1766" i="5"/>
  <c r="X1766" i="5" s="1"/>
  <c r="G1767" i="5"/>
  <c r="I1767" i="5"/>
  <c r="J1767" i="5"/>
  <c r="R1767" i="5"/>
  <c r="F1767" i="5"/>
  <c r="H1767" i="5"/>
  <c r="E1767" i="5"/>
  <c r="X1767" i="5" s="1"/>
  <c r="G1768" i="5"/>
  <c r="F1768" i="5"/>
  <c r="H1768" i="5"/>
  <c r="I1768" i="5"/>
  <c r="J1768" i="5"/>
  <c r="R1768" i="5"/>
  <c r="E1768" i="5"/>
  <c r="X1768" i="5" s="1"/>
  <c r="G1769" i="5"/>
  <c r="F1769" i="5"/>
  <c r="H1769" i="5"/>
  <c r="I1769" i="5"/>
  <c r="J1769" i="5"/>
  <c r="R1769" i="5"/>
  <c r="E1769" i="5"/>
  <c r="X1769" i="5" s="1"/>
  <c r="R1770" i="5"/>
  <c r="I1770" i="5"/>
  <c r="G1770" i="5"/>
  <c r="F1770" i="5"/>
  <c r="J1770" i="5"/>
  <c r="H1770" i="5"/>
  <c r="E1770" i="5"/>
  <c r="X1770" i="5" s="1"/>
  <c r="I1771" i="5"/>
  <c r="J1771" i="5"/>
  <c r="G1771" i="5"/>
  <c r="R1771" i="5"/>
  <c r="F1771" i="5"/>
  <c r="H1771" i="5"/>
  <c r="E1771" i="5"/>
  <c r="X1771" i="5" s="1"/>
  <c r="G1772" i="5"/>
  <c r="H1772" i="5"/>
  <c r="I1772" i="5"/>
  <c r="F1772" i="5"/>
  <c r="J1772" i="5"/>
  <c r="R1772" i="5"/>
  <c r="E1772" i="5"/>
  <c r="X1772" i="5" s="1"/>
  <c r="G1773" i="5"/>
  <c r="F1773" i="5"/>
  <c r="H1773" i="5"/>
  <c r="I1773" i="5"/>
  <c r="J1773" i="5"/>
  <c r="R1773" i="5"/>
  <c r="E1773" i="5"/>
  <c r="X1773" i="5" s="1"/>
  <c r="H1774" i="5"/>
  <c r="F1774" i="5"/>
  <c r="G1774" i="5"/>
  <c r="R1774" i="5"/>
  <c r="J1774" i="5"/>
  <c r="I1774" i="5"/>
  <c r="E1774" i="5"/>
  <c r="X1774" i="5" s="1"/>
  <c r="F1775" i="5"/>
  <c r="R1775" i="5"/>
  <c r="G1775" i="5"/>
  <c r="H1775" i="5"/>
  <c r="I1775" i="5"/>
  <c r="J1775" i="5"/>
  <c r="E1775" i="5"/>
  <c r="X1775" i="5" s="1"/>
  <c r="R1776" i="5"/>
  <c r="F1776" i="5"/>
  <c r="I1776" i="5"/>
  <c r="G1776" i="5"/>
  <c r="J1776" i="5"/>
  <c r="H1776" i="5"/>
  <c r="E1776" i="5"/>
  <c r="X1776" i="5" s="1"/>
  <c r="G1777" i="5"/>
  <c r="H1777" i="5"/>
  <c r="I1777" i="5"/>
  <c r="J1777" i="5"/>
  <c r="R1777" i="5"/>
  <c r="F1777" i="5"/>
  <c r="E1777" i="5"/>
  <c r="X1777" i="5" s="1"/>
  <c r="G1778" i="5"/>
  <c r="H1778" i="5"/>
  <c r="I1778" i="5"/>
  <c r="J1778" i="5"/>
  <c r="R1778" i="5"/>
  <c r="F1778" i="5"/>
  <c r="E1778" i="5"/>
  <c r="X1778" i="5" s="1"/>
  <c r="R1779" i="5"/>
  <c r="F1779" i="5"/>
  <c r="J1779" i="5"/>
  <c r="G1779" i="5"/>
  <c r="I1779" i="5"/>
  <c r="H1779" i="5"/>
  <c r="E1779" i="5"/>
  <c r="X1779" i="5" s="1"/>
  <c r="G1780" i="5"/>
  <c r="R1780" i="5"/>
  <c r="J1780" i="5"/>
  <c r="I1780" i="5"/>
  <c r="F1780" i="5"/>
  <c r="H1780" i="5"/>
  <c r="E1780" i="5"/>
  <c r="X1780" i="5" s="1"/>
  <c r="G1781" i="5"/>
  <c r="H1781" i="5"/>
  <c r="I1781" i="5"/>
  <c r="J1781" i="5"/>
  <c r="R1781" i="5"/>
  <c r="F1781" i="5"/>
  <c r="E1781" i="5"/>
  <c r="X1781" i="5" s="1"/>
  <c r="G1782" i="5"/>
  <c r="H1782" i="5"/>
  <c r="I1782" i="5"/>
  <c r="J1782" i="5"/>
  <c r="R1782" i="5"/>
  <c r="F1782" i="5"/>
  <c r="E1782" i="5"/>
  <c r="X1782" i="5" s="1"/>
  <c r="R1783" i="5"/>
  <c r="H1783" i="5"/>
  <c r="F1783" i="5"/>
  <c r="J1783" i="5"/>
  <c r="G1783" i="5"/>
  <c r="I1783" i="5"/>
  <c r="E1783" i="5"/>
  <c r="X1783" i="5" s="1"/>
  <c r="F1784" i="5"/>
  <c r="I1784" i="5"/>
  <c r="H1784" i="5"/>
  <c r="G1784" i="5"/>
  <c r="J1784" i="5"/>
  <c r="R1784" i="5"/>
  <c r="E1784" i="5"/>
  <c r="X1784" i="5" s="1"/>
  <c r="G1785" i="5"/>
  <c r="H1785" i="5"/>
  <c r="I1785" i="5"/>
  <c r="J1785" i="5"/>
  <c r="R1785" i="5"/>
  <c r="F1785" i="5"/>
  <c r="E1785" i="5"/>
  <c r="X1785" i="5" s="1"/>
  <c r="J1786" i="5"/>
  <c r="H1786" i="5"/>
  <c r="I1786" i="5"/>
  <c r="G1786" i="5"/>
  <c r="R1786" i="5"/>
  <c r="F1786" i="5"/>
  <c r="E1786" i="5"/>
  <c r="X1786" i="5" s="1"/>
  <c r="G1787" i="5"/>
  <c r="I1787" i="5"/>
  <c r="J1787" i="5"/>
  <c r="R1787" i="5"/>
  <c r="F1787" i="5"/>
  <c r="H1787" i="5"/>
  <c r="E1787" i="5"/>
  <c r="X1787" i="5" s="1"/>
  <c r="J1788" i="5"/>
  <c r="G1788" i="5"/>
  <c r="R1788" i="5"/>
  <c r="I1788" i="5"/>
  <c r="H1788" i="5"/>
  <c r="F1788" i="5"/>
  <c r="E1788" i="5"/>
  <c r="X1788" i="5" s="1"/>
  <c r="G1789" i="5"/>
  <c r="H1789" i="5"/>
  <c r="I1789" i="5"/>
  <c r="J1789" i="5"/>
  <c r="R1789" i="5"/>
  <c r="F1789" i="5"/>
  <c r="E1789" i="5"/>
  <c r="X1789" i="5" s="1"/>
  <c r="G1790" i="5"/>
  <c r="H1790" i="5"/>
  <c r="I1790" i="5"/>
  <c r="J1790" i="5"/>
  <c r="R1790" i="5"/>
  <c r="F1790" i="5"/>
  <c r="E1790" i="5"/>
  <c r="X1790" i="5" s="1"/>
  <c r="G1791" i="5"/>
  <c r="H1791" i="5"/>
  <c r="J1791" i="5"/>
  <c r="R1791" i="5"/>
  <c r="F1791" i="5"/>
  <c r="I1791" i="5"/>
  <c r="E1791" i="5"/>
  <c r="X1791" i="5" s="1"/>
  <c r="J1792" i="5"/>
  <c r="G1792" i="5"/>
  <c r="R1792" i="5"/>
  <c r="I1792" i="5"/>
  <c r="H1792" i="5"/>
  <c r="F1792" i="5"/>
  <c r="E1792" i="5"/>
  <c r="X1792" i="5" s="1"/>
  <c r="G1793" i="5"/>
  <c r="H1793" i="5"/>
  <c r="I1793" i="5"/>
  <c r="J1793" i="5"/>
  <c r="R1793" i="5"/>
  <c r="F1793" i="5"/>
  <c r="E1793" i="5"/>
  <c r="X1793" i="5" s="1"/>
  <c r="G1794" i="5"/>
  <c r="H1794" i="5"/>
  <c r="I1794" i="5"/>
  <c r="J1794" i="5"/>
  <c r="R1794" i="5"/>
  <c r="F1794" i="5"/>
  <c r="E1794" i="5"/>
  <c r="X1794" i="5" s="1"/>
  <c r="J1795" i="5"/>
  <c r="R1795" i="5"/>
  <c r="G1795" i="5"/>
  <c r="F1795" i="5"/>
  <c r="H1795" i="5"/>
  <c r="I1795" i="5"/>
  <c r="E1795" i="5"/>
  <c r="X1795" i="5" s="1"/>
  <c r="F1796" i="5"/>
  <c r="R1796" i="5"/>
  <c r="J1796" i="5"/>
  <c r="I1796" i="5"/>
  <c r="G1796" i="5"/>
  <c r="H1796" i="5"/>
  <c r="E1796" i="5"/>
  <c r="X1796" i="5" s="1"/>
  <c r="G1797" i="5"/>
  <c r="H1797" i="5"/>
  <c r="I1797" i="5"/>
  <c r="J1797" i="5"/>
  <c r="R1797" i="5"/>
  <c r="F1797" i="5"/>
  <c r="E1797" i="5"/>
  <c r="X1797" i="5" s="1"/>
  <c r="G1798" i="5"/>
  <c r="H1798" i="5"/>
  <c r="I1798" i="5"/>
  <c r="J1798" i="5"/>
  <c r="R1798" i="5"/>
  <c r="F1798" i="5"/>
  <c r="E1798" i="5"/>
  <c r="X1798" i="5" s="1"/>
  <c r="G1799" i="5"/>
  <c r="F1799" i="5"/>
  <c r="J1799" i="5"/>
  <c r="R1799" i="5"/>
  <c r="I1799" i="5"/>
  <c r="H1799" i="5"/>
  <c r="E1799" i="5"/>
  <c r="X1799" i="5" s="1"/>
  <c r="R1800" i="5"/>
  <c r="I1800" i="5"/>
  <c r="H1800" i="5"/>
  <c r="G1800" i="5"/>
  <c r="F1800" i="5"/>
  <c r="J1800" i="5"/>
  <c r="E1800" i="5"/>
  <c r="X1800" i="5" s="1"/>
  <c r="H1801" i="5"/>
  <c r="G1801" i="5"/>
  <c r="J1801" i="5"/>
  <c r="R1801" i="5"/>
  <c r="I1801" i="5"/>
  <c r="F1801" i="5"/>
  <c r="E1801" i="5"/>
  <c r="X1801" i="5" s="1"/>
  <c r="G1802" i="5"/>
  <c r="H1802" i="5"/>
  <c r="I1802" i="5"/>
  <c r="J1802" i="5"/>
  <c r="R1802" i="5"/>
  <c r="F1802" i="5"/>
  <c r="E1802" i="5"/>
  <c r="X1802" i="5" s="1"/>
  <c r="I1803" i="5"/>
  <c r="F1803" i="5"/>
  <c r="G1803" i="5"/>
  <c r="J1803" i="5"/>
  <c r="H1803" i="5"/>
  <c r="R1803" i="5"/>
  <c r="E1803" i="5"/>
  <c r="X1803" i="5" s="1"/>
  <c r="R1804" i="5"/>
  <c r="I1804" i="5"/>
  <c r="H1804" i="5"/>
  <c r="F1804" i="5"/>
  <c r="J1804" i="5"/>
  <c r="G1804" i="5"/>
  <c r="E1804" i="5"/>
  <c r="X1804" i="5" s="1"/>
  <c r="G1805" i="5"/>
  <c r="H1805" i="5"/>
  <c r="I1805" i="5"/>
  <c r="J1805" i="5"/>
  <c r="R1805" i="5"/>
  <c r="F1805" i="5"/>
  <c r="E1805" i="5"/>
  <c r="X1805" i="5" s="1"/>
  <c r="G1806" i="5"/>
  <c r="H1806" i="5"/>
  <c r="I1806" i="5"/>
  <c r="J1806" i="5"/>
  <c r="R1806" i="5"/>
  <c r="F1806" i="5"/>
  <c r="E1806" i="5"/>
  <c r="X1806" i="5" s="1"/>
  <c r="R1807" i="5"/>
  <c r="G1807" i="5"/>
  <c r="I1807" i="5"/>
  <c r="F1807" i="5"/>
  <c r="H1807" i="5"/>
  <c r="J1807" i="5"/>
  <c r="E1807" i="5"/>
  <c r="X1807" i="5" s="1"/>
  <c r="G1808" i="5"/>
  <c r="F1808" i="5"/>
  <c r="H1808" i="5"/>
  <c r="I1808" i="5"/>
  <c r="J1808" i="5"/>
  <c r="R1808" i="5"/>
  <c r="E1808" i="5"/>
  <c r="X1808" i="5" s="1"/>
  <c r="H1809" i="5"/>
  <c r="R1809" i="5"/>
  <c r="G1809" i="5"/>
  <c r="I1809" i="5"/>
  <c r="F1809" i="5"/>
  <c r="J1809" i="5"/>
  <c r="E1809" i="5"/>
  <c r="X1809" i="5" s="1"/>
  <c r="J1810" i="5"/>
  <c r="F1810" i="5"/>
  <c r="I1810" i="5"/>
  <c r="G1810" i="5"/>
  <c r="H1810" i="5"/>
  <c r="R1810" i="5"/>
  <c r="E1810" i="5"/>
  <c r="X1810" i="5" s="1"/>
  <c r="I1811" i="5"/>
  <c r="H1811" i="5"/>
  <c r="R1811" i="5"/>
  <c r="G1811" i="5"/>
  <c r="J1811" i="5"/>
  <c r="F1811" i="5"/>
  <c r="E1811" i="5"/>
  <c r="X1811" i="5" s="1"/>
  <c r="R1812" i="5"/>
  <c r="F1812" i="5"/>
  <c r="H1812" i="5"/>
  <c r="G1812" i="5"/>
  <c r="I1812" i="5"/>
  <c r="J1812" i="5"/>
  <c r="E1812" i="5"/>
  <c r="X1812" i="5" s="1"/>
  <c r="G1813" i="5"/>
  <c r="H1813" i="5"/>
  <c r="I1813" i="5"/>
  <c r="J1813" i="5"/>
  <c r="R1813" i="5"/>
  <c r="F1813" i="5"/>
  <c r="E1813" i="5"/>
  <c r="X1813" i="5" s="1"/>
  <c r="I1814" i="5"/>
  <c r="F1814" i="5"/>
  <c r="G1814" i="5"/>
  <c r="H1814" i="5"/>
  <c r="R1814" i="5"/>
  <c r="J1814" i="5"/>
  <c r="E1814" i="5"/>
  <c r="X1814" i="5" s="1"/>
  <c r="G1815" i="5"/>
  <c r="H1815" i="5"/>
  <c r="I1815" i="5"/>
  <c r="J1815" i="5"/>
  <c r="R1815" i="5"/>
  <c r="F1815" i="5"/>
  <c r="E1815" i="5"/>
  <c r="X1815" i="5" s="1"/>
  <c r="G1816" i="5"/>
  <c r="I1816" i="5"/>
  <c r="H1816" i="5"/>
  <c r="F1816" i="5"/>
  <c r="J1816" i="5"/>
  <c r="R1816" i="5"/>
  <c r="E1816" i="5"/>
  <c r="X1816" i="5" s="1"/>
  <c r="I1817" i="5"/>
  <c r="H1817" i="5"/>
  <c r="G1817" i="5"/>
  <c r="F1817" i="5"/>
  <c r="R1817" i="5"/>
  <c r="J1817" i="5"/>
  <c r="E1817" i="5"/>
  <c r="X1817" i="5" s="1"/>
  <c r="G1818" i="5"/>
  <c r="F1818" i="5"/>
  <c r="H1818" i="5"/>
  <c r="J1818" i="5"/>
  <c r="I1818" i="5"/>
  <c r="R1818" i="5"/>
  <c r="E1818" i="5"/>
  <c r="X1818" i="5" s="1"/>
  <c r="H1819" i="5"/>
  <c r="R1819" i="5"/>
  <c r="G1819" i="5"/>
  <c r="I1819" i="5"/>
  <c r="J1819" i="5"/>
  <c r="F1819" i="5"/>
  <c r="E1819" i="5"/>
  <c r="X1819" i="5" s="1"/>
  <c r="G1820" i="5"/>
  <c r="F1820" i="5"/>
  <c r="H1820" i="5"/>
  <c r="I1820" i="5"/>
  <c r="J1820" i="5"/>
  <c r="R1820" i="5"/>
  <c r="E1820" i="5"/>
  <c r="X1820" i="5" s="1"/>
  <c r="R1821" i="5"/>
  <c r="J1821" i="5"/>
  <c r="G1821" i="5"/>
  <c r="I1821" i="5"/>
  <c r="F1821" i="5"/>
  <c r="H1821" i="5"/>
  <c r="E1821" i="5"/>
  <c r="X1821" i="5" s="1"/>
  <c r="I1822" i="5"/>
  <c r="G1822" i="5"/>
  <c r="R1822" i="5"/>
  <c r="H1822" i="5"/>
  <c r="F1822" i="5"/>
  <c r="J1822" i="5"/>
  <c r="E1822" i="5"/>
  <c r="X1822" i="5" s="1"/>
  <c r="G1823" i="5"/>
  <c r="F1823" i="5"/>
  <c r="H1823" i="5"/>
  <c r="I1823" i="5"/>
  <c r="J1823" i="5"/>
  <c r="R1823" i="5"/>
  <c r="E1823" i="5"/>
  <c r="X1823" i="5" s="1"/>
  <c r="I1824" i="5"/>
  <c r="G1824" i="5"/>
  <c r="F1824" i="5"/>
  <c r="J1824" i="5"/>
  <c r="H1824" i="5"/>
  <c r="R1824" i="5"/>
  <c r="E1824" i="5"/>
  <c r="X1824" i="5" s="1"/>
  <c r="I1825" i="5"/>
  <c r="G1825" i="5"/>
  <c r="R1825" i="5"/>
  <c r="J1825" i="5"/>
  <c r="H1825" i="5"/>
  <c r="F1825" i="5"/>
  <c r="E1825" i="5"/>
  <c r="X1825" i="5" s="1"/>
  <c r="F1826" i="5"/>
  <c r="I1826" i="5"/>
  <c r="R1826" i="5"/>
  <c r="H1826" i="5"/>
  <c r="G1826" i="5"/>
  <c r="J1826" i="5"/>
  <c r="E1826" i="5"/>
  <c r="X1826" i="5" s="1"/>
  <c r="G1827" i="5"/>
  <c r="F1827" i="5"/>
  <c r="H1827" i="5"/>
  <c r="I1827" i="5"/>
  <c r="J1827" i="5"/>
  <c r="R1827" i="5"/>
  <c r="E1827" i="5"/>
  <c r="X1827" i="5" s="1"/>
  <c r="G1828" i="5"/>
  <c r="R1828" i="5"/>
  <c r="F1828" i="5"/>
  <c r="H1828" i="5"/>
  <c r="I1828" i="5"/>
  <c r="J1828" i="5"/>
  <c r="E1828" i="5"/>
  <c r="X1828" i="5" s="1"/>
  <c r="G1829" i="5"/>
  <c r="H1829" i="5"/>
  <c r="J1829" i="5"/>
  <c r="R1829" i="5"/>
  <c r="F1829" i="5"/>
  <c r="I1829" i="5"/>
  <c r="E1829" i="5"/>
  <c r="X1829" i="5" s="1"/>
  <c r="G1830" i="5"/>
  <c r="F1830" i="5"/>
  <c r="H1830" i="5"/>
  <c r="J1830" i="5"/>
  <c r="I1830" i="5"/>
  <c r="R1830" i="5"/>
  <c r="E1830" i="5"/>
  <c r="X1830" i="5" s="1"/>
  <c r="F1831" i="5"/>
  <c r="G1831" i="5"/>
  <c r="R1831" i="5"/>
  <c r="I1831" i="5"/>
  <c r="J1831" i="5"/>
  <c r="H1831" i="5"/>
  <c r="E1831" i="5"/>
  <c r="X1831" i="5" s="1"/>
  <c r="F1832" i="5"/>
  <c r="G1832" i="5"/>
  <c r="R1832" i="5"/>
  <c r="J1832" i="5"/>
  <c r="H1832" i="5"/>
  <c r="I1832" i="5"/>
  <c r="E1832" i="5"/>
  <c r="X1832" i="5" s="1"/>
  <c r="R1833" i="5"/>
  <c r="H1833" i="5"/>
  <c r="F1833" i="5"/>
  <c r="G1833" i="5"/>
  <c r="I1833" i="5"/>
  <c r="J1833" i="5"/>
  <c r="E1833" i="5"/>
  <c r="X1833" i="5" s="1"/>
  <c r="G1834" i="5"/>
  <c r="I1834" i="5"/>
  <c r="J1834" i="5"/>
  <c r="H1834" i="5"/>
  <c r="R1834" i="5"/>
  <c r="F1834" i="5"/>
  <c r="E1834" i="5"/>
  <c r="X1834" i="5" s="1"/>
  <c r="F1835" i="5"/>
  <c r="I1835" i="5"/>
  <c r="J1835" i="5"/>
  <c r="G1835" i="5"/>
  <c r="H1835" i="5"/>
  <c r="R1835" i="5"/>
  <c r="E1835" i="5"/>
  <c r="X1835" i="5" s="1"/>
  <c r="J1836" i="5"/>
  <c r="G1836" i="5"/>
  <c r="H1836" i="5"/>
  <c r="F1836" i="5"/>
  <c r="R1836" i="5"/>
  <c r="I1836" i="5"/>
  <c r="E1836" i="5"/>
  <c r="X1836" i="5" s="1"/>
  <c r="H1837" i="5"/>
  <c r="I1837" i="5"/>
  <c r="G1837" i="5"/>
  <c r="J1837" i="5"/>
  <c r="R1837" i="5"/>
  <c r="F1837" i="5"/>
  <c r="E1837" i="5"/>
  <c r="X1837" i="5" s="1"/>
  <c r="F1838" i="5"/>
  <c r="G1838" i="5"/>
  <c r="J1838" i="5"/>
  <c r="H1838" i="5"/>
  <c r="I1838" i="5"/>
  <c r="R1838" i="5"/>
  <c r="E1838" i="5"/>
  <c r="X1838" i="5" s="1"/>
  <c r="H1839" i="5"/>
  <c r="F1839" i="5"/>
  <c r="J1839" i="5"/>
  <c r="G1839" i="5"/>
  <c r="R1839" i="5"/>
  <c r="I1839" i="5"/>
  <c r="E1839" i="5"/>
  <c r="X1839" i="5" s="1"/>
  <c r="G1840" i="5"/>
  <c r="I1840" i="5"/>
  <c r="F1840" i="5"/>
  <c r="H1840" i="5"/>
  <c r="J1840" i="5"/>
  <c r="R1840" i="5"/>
  <c r="E1840" i="5"/>
  <c r="X1840" i="5" s="1"/>
  <c r="F1841" i="5"/>
  <c r="R1841" i="5"/>
  <c r="I1841" i="5"/>
  <c r="J1841" i="5"/>
  <c r="H1841" i="5"/>
  <c r="G1841" i="5"/>
  <c r="E1841" i="5"/>
  <c r="X1841" i="5" s="1"/>
  <c r="F1842" i="5"/>
  <c r="G1842" i="5"/>
  <c r="J1842" i="5"/>
  <c r="I1842" i="5"/>
  <c r="H1842" i="5"/>
  <c r="R1842" i="5"/>
  <c r="E1842" i="5"/>
  <c r="X1842" i="5" s="1"/>
  <c r="G1843" i="5"/>
  <c r="F1843" i="5"/>
  <c r="J1843" i="5"/>
  <c r="R1843" i="5"/>
  <c r="H1843" i="5"/>
  <c r="I1843" i="5"/>
  <c r="E1843" i="5"/>
  <c r="X1843" i="5" s="1"/>
  <c r="H1844" i="5"/>
  <c r="I1844" i="5"/>
  <c r="G1844" i="5"/>
  <c r="J1844" i="5"/>
  <c r="F1844" i="5"/>
  <c r="R1844" i="5"/>
  <c r="E1844" i="5"/>
  <c r="X1844" i="5" s="1"/>
  <c r="J1845" i="5"/>
  <c r="F1845" i="5"/>
  <c r="R1845" i="5"/>
  <c r="H1845" i="5"/>
  <c r="I1845" i="5"/>
  <c r="G1845" i="5"/>
  <c r="E1845" i="5"/>
  <c r="X1845" i="5" s="1"/>
  <c r="I1846" i="5"/>
  <c r="R1846" i="5"/>
  <c r="H1846" i="5"/>
  <c r="G1846" i="5"/>
  <c r="J1846" i="5"/>
  <c r="F1846" i="5"/>
  <c r="E1846" i="5"/>
  <c r="X1846" i="5" s="1"/>
  <c r="F1847" i="5"/>
  <c r="G1847" i="5"/>
  <c r="H1847" i="5"/>
  <c r="J1847" i="5"/>
  <c r="R1847" i="5"/>
  <c r="I1847" i="5"/>
  <c r="E1847" i="5"/>
  <c r="X1847" i="5" s="1"/>
  <c r="G1848" i="5"/>
  <c r="J1848" i="5"/>
  <c r="R1848" i="5"/>
  <c r="F1848" i="5"/>
  <c r="H1848" i="5"/>
  <c r="I1848" i="5"/>
  <c r="E1848" i="5"/>
  <c r="X1848" i="5" s="1"/>
  <c r="G1849" i="5"/>
  <c r="J1849" i="5"/>
  <c r="R1849" i="5"/>
  <c r="F1849" i="5"/>
  <c r="H1849" i="5"/>
  <c r="I1849" i="5"/>
  <c r="E1849" i="5"/>
  <c r="X1849" i="5" s="1"/>
  <c r="G1850" i="5"/>
  <c r="F1850" i="5"/>
  <c r="H1850" i="5"/>
  <c r="I1850" i="5"/>
  <c r="J1850" i="5"/>
  <c r="R1850" i="5"/>
  <c r="E1850" i="5"/>
  <c r="X1850" i="5" s="1"/>
  <c r="F1851" i="5"/>
  <c r="I1851" i="5"/>
  <c r="G1851" i="5"/>
  <c r="H1851" i="5"/>
  <c r="J1851" i="5"/>
  <c r="R1851" i="5"/>
  <c r="E1851" i="5"/>
  <c r="X1851" i="5" s="1"/>
  <c r="I1852" i="5"/>
  <c r="R1852" i="5"/>
  <c r="F1852" i="5"/>
  <c r="G1852" i="5"/>
  <c r="H1852" i="5"/>
  <c r="J1852" i="5"/>
  <c r="E1852" i="5"/>
  <c r="X1852" i="5" s="1"/>
  <c r="H1853" i="5"/>
  <c r="F1853" i="5"/>
  <c r="G1853" i="5"/>
  <c r="J1853" i="5"/>
  <c r="I1853" i="5"/>
  <c r="R1853" i="5"/>
  <c r="E1853" i="5"/>
  <c r="X1853" i="5" s="1"/>
  <c r="J1854" i="5"/>
  <c r="H1854" i="5"/>
  <c r="F1854" i="5"/>
  <c r="R1854" i="5"/>
  <c r="G1854" i="5"/>
  <c r="I1854" i="5"/>
  <c r="E1854" i="5"/>
  <c r="X1854" i="5" s="1"/>
  <c r="R1855" i="5"/>
  <c r="J1855" i="5"/>
  <c r="H1855" i="5"/>
  <c r="I1855" i="5"/>
  <c r="F1855" i="5"/>
  <c r="G1855" i="5"/>
  <c r="E1855" i="5"/>
  <c r="X1855" i="5" s="1"/>
  <c r="G1856" i="5"/>
  <c r="I1856" i="5"/>
  <c r="R1856" i="5"/>
  <c r="H1856" i="5"/>
  <c r="J1856" i="5"/>
  <c r="F1856" i="5"/>
  <c r="E1856" i="5"/>
  <c r="X1856" i="5" s="1"/>
  <c r="I1857" i="5"/>
  <c r="R1857" i="5"/>
  <c r="H1857" i="5"/>
  <c r="G1857" i="5"/>
  <c r="F1857" i="5"/>
  <c r="J1857" i="5"/>
  <c r="E1857" i="5"/>
  <c r="X1857" i="5" s="1"/>
  <c r="H1858" i="5"/>
  <c r="J1858" i="5"/>
  <c r="G1858" i="5"/>
  <c r="R1858" i="5"/>
  <c r="F1858" i="5"/>
  <c r="I1858" i="5"/>
  <c r="E1858" i="5"/>
  <c r="X1858" i="5" s="1"/>
  <c r="I1859" i="5"/>
  <c r="G1859" i="5"/>
  <c r="F1859" i="5"/>
  <c r="J1859" i="5"/>
  <c r="R1859" i="5"/>
  <c r="H1859" i="5"/>
  <c r="E1859" i="5"/>
  <c r="X1859" i="5" s="1"/>
  <c r="J1860" i="5"/>
  <c r="R1860" i="5"/>
  <c r="G1860" i="5"/>
  <c r="I1860" i="5"/>
  <c r="H1860" i="5"/>
  <c r="F1860" i="5"/>
  <c r="E1860" i="5"/>
  <c r="X1860" i="5" s="1"/>
  <c r="I1861" i="5"/>
  <c r="R1861" i="5"/>
  <c r="J1861" i="5"/>
  <c r="H1861" i="5"/>
  <c r="G1861" i="5"/>
  <c r="F1861" i="5"/>
  <c r="E1861" i="5"/>
  <c r="X1861" i="5" s="1"/>
  <c r="J1862" i="5"/>
  <c r="F1862" i="5"/>
  <c r="R1862" i="5"/>
  <c r="H1862" i="5"/>
  <c r="G1862" i="5"/>
  <c r="I1862" i="5"/>
  <c r="E1862" i="5"/>
  <c r="X1862" i="5" s="1"/>
  <c r="G1863" i="5"/>
  <c r="H1863" i="5"/>
  <c r="I1863" i="5"/>
  <c r="J1863" i="5"/>
  <c r="R1863" i="5"/>
  <c r="F1863" i="5"/>
  <c r="E1863" i="5"/>
  <c r="X1863" i="5" s="1"/>
  <c r="H1864" i="5"/>
  <c r="I1864" i="5"/>
  <c r="F1864" i="5"/>
  <c r="G1864" i="5"/>
  <c r="J1864" i="5"/>
  <c r="R1864" i="5"/>
  <c r="E1864" i="5"/>
  <c r="X1864" i="5" s="1"/>
  <c r="I1865" i="5"/>
  <c r="G1865" i="5"/>
  <c r="J1865" i="5"/>
  <c r="F1865" i="5"/>
  <c r="H1865" i="5"/>
  <c r="R1865" i="5"/>
  <c r="E1865" i="5"/>
  <c r="X1865" i="5" s="1"/>
  <c r="G1866" i="5"/>
  <c r="I1866" i="5"/>
  <c r="J1866" i="5"/>
  <c r="H1866" i="5"/>
  <c r="R1866" i="5"/>
  <c r="F1866" i="5"/>
  <c r="E1866" i="5"/>
  <c r="X1866" i="5" s="1"/>
  <c r="F1867" i="5"/>
  <c r="R1867" i="5"/>
  <c r="G1867" i="5"/>
  <c r="J1867" i="5"/>
  <c r="I1867" i="5"/>
  <c r="H1867" i="5"/>
  <c r="E1867" i="5"/>
  <c r="X1867" i="5" s="1"/>
  <c r="I1868" i="5"/>
  <c r="G1868" i="5"/>
  <c r="J1868" i="5"/>
  <c r="F1868" i="5"/>
  <c r="R1868" i="5"/>
  <c r="H1868" i="5"/>
  <c r="E1868" i="5"/>
  <c r="X1868" i="5" s="1"/>
  <c r="G1869" i="5"/>
  <c r="J1869" i="5"/>
  <c r="R1869" i="5"/>
  <c r="F1869" i="5"/>
  <c r="H1869" i="5"/>
  <c r="I1869" i="5"/>
  <c r="E1869" i="5"/>
  <c r="X1869" i="5" s="1"/>
  <c r="R1870" i="5"/>
  <c r="F1870" i="5"/>
  <c r="J1870" i="5"/>
  <c r="G1870" i="5"/>
  <c r="I1870" i="5"/>
  <c r="H1870" i="5"/>
  <c r="E1870" i="5"/>
  <c r="X1870" i="5" s="1"/>
  <c r="G1871" i="5"/>
  <c r="F1871" i="5"/>
  <c r="H1871" i="5"/>
  <c r="I1871" i="5"/>
  <c r="J1871" i="5"/>
  <c r="R1871" i="5"/>
  <c r="E1871" i="5"/>
  <c r="X1871" i="5" s="1"/>
  <c r="J1872" i="5"/>
  <c r="F1872" i="5"/>
  <c r="R1872" i="5"/>
  <c r="I1872" i="5"/>
  <c r="H1872" i="5"/>
  <c r="G1872" i="5"/>
  <c r="E1872" i="5"/>
  <c r="X1872" i="5" s="1"/>
  <c r="G1873" i="5"/>
  <c r="H1873" i="5"/>
  <c r="F1873" i="5"/>
  <c r="R1873" i="5"/>
  <c r="J1873" i="5"/>
  <c r="I1873" i="5"/>
  <c r="E1873" i="5"/>
  <c r="X1873" i="5" s="1"/>
  <c r="J1874" i="5"/>
  <c r="G1874" i="5"/>
  <c r="F1874" i="5"/>
  <c r="I1874" i="5"/>
  <c r="H1874" i="5"/>
  <c r="R1874" i="5"/>
  <c r="E1874" i="5"/>
  <c r="X1874" i="5" s="1"/>
  <c r="G1875" i="5"/>
  <c r="F1875" i="5"/>
  <c r="I1875" i="5"/>
  <c r="J1875" i="5"/>
  <c r="H1875" i="5"/>
  <c r="R1875" i="5"/>
  <c r="E1875" i="5"/>
  <c r="X1875" i="5" s="1"/>
  <c r="I1876" i="5"/>
  <c r="G1876" i="5"/>
  <c r="J1876" i="5"/>
  <c r="F1876" i="5"/>
  <c r="H1876" i="5"/>
  <c r="R1876" i="5"/>
  <c r="E1876" i="5"/>
  <c r="X1876" i="5" s="1"/>
  <c r="G1877" i="5"/>
  <c r="F1877" i="5"/>
  <c r="J1877" i="5"/>
  <c r="H1877" i="5"/>
  <c r="R1877" i="5"/>
  <c r="I1877" i="5"/>
  <c r="E1877" i="5"/>
  <c r="X1877" i="5" s="1"/>
  <c r="G1878" i="5"/>
  <c r="R1878" i="5"/>
  <c r="J1878" i="5"/>
  <c r="H1878" i="5"/>
  <c r="F1878" i="5"/>
  <c r="I1878" i="5"/>
  <c r="E1878" i="5"/>
  <c r="X1878" i="5" s="1"/>
  <c r="G1879" i="5"/>
  <c r="J1879" i="5"/>
  <c r="F1879" i="5"/>
  <c r="H1879" i="5"/>
  <c r="R1879" i="5"/>
  <c r="I1879" i="5"/>
  <c r="E1879" i="5"/>
  <c r="X1879" i="5" s="1"/>
  <c r="I1880" i="5"/>
  <c r="F1880" i="5"/>
  <c r="J1880" i="5"/>
  <c r="R1880" i="5"/>
  <c r="G1880" i="5"/>
  <c r="H1880" i="5"/>
  <c r="E1880" i="5"/>
  <c r="X1880" i="5" s="1"/>
  <c r="J1881" i="5"/>
  <c r="G1881" i="5"/>
  <c r="R1881" i="5"/>
  <c r="I1881" i="5"/>
  <c r="H1881" i="5"/>
  <c r="F1881" i="5"/>
  <c r="E1881" i="5"/>
  <c r="X1881" i="5" s="1"/>
  <c r="G1882" i="5"/>
  <c r="F1882" i="5"/>
  <c r="I1882" i="5"/>
  <c r="J1882" i="5"/>
  <c r="H1882" i="5"/>
  <c r="R1882" i="5"/>
  <c r="E1882" i="5"/>
  <c r="X1882" i="5" s="1"/>
  <c r="G1883" i="5"/>
  <c r="F1883" i="5"/>
  <c r="I1883" i="5"/>
  <c r="J1883" i="5"/>
  <c r="H1883" i="5"/>
  <c r="R1883" i="5"/>
  <c r="E1883" i="5"/>
  <c r="X1883" i="5" s="1"/>
  <c r="G1884" i="5"/>
  <c r="I1884" i="5"/>
  <c r="R1884" i="5"/>
  <c r="H1884" i="5"/>
  <c r="F1884" i="5"/>
  <c r="J1884" i="5"/>
  <c r="E1884" i="5"/>
  <c r="X1884" i="5" s="1"/>
  <c r="I1885" i="5"/>
  <c r="G1885" i="5"/>
  <c r="H1885" i="5"/>
  <c r="R1885" i="5"/>
  <c r="J1885" i="5"/>
  <c r="F1885" i="5"/>
  <c r="E1885" i="5"/>
  <c r="X1885" i="5" s="1"/>
  <c r="G1886" i="5"/>
  <c r="R1886" i="5"/>
  <c r="J1886" i="5"/>
  <c r="H1886" i="5"/>
  <c r="F1886" i="5"/>
  <c r="I1886" i="5"/>
  <c r="E1886" i="5"/>
  <c r="X1886" i="5" s="1"/>
  <c r="G1887" i="5"/>
  <c r="J1887" i="5"/>
  <c r="F1887" i="5"/>
  <c r="H1887" i="5"/>
  <c r="R1887" i="5"/>
  <c r="I1887" i="5"/>
  <c r="E1887" i="5"/>
  <c r="X1887" i="5" s="1"/>
  <c r="J1888" i="5"/>
  <c r="G1888" i="5"/>
  <c r="I1888" i="5"/>
  <c r="F1888" i="5"/>
  <c r="R1888" i="5"/>
  <c r="H1888" i="5"/>
  <c r="E1888" i="5"/>
  <c r="X1888" i="5" s="1"/>
  <c r="R1889" i="5"/>
  <c r="G1889" i="5"/>
  <c r="H1889" i="5"/>
  <c r="F1889" i="5"/>
  <c r="J1889" i="5"/>
  <c r="I1889" i="5"/>
  <c r="E1889" i="5"/>
  <c r="X1889" i="5" s="1"/>
  <c r="H1890" i="5"/>
  <c r="G1890" i="5"/>
  <c r="F1890" i="5"/>
  <c r="I1890" i="5"/>
  <c r="R1890" i="5"/>
  <c r="J1890" i="5"/>
  <c r="E1890" i="5"/>
  <c r="X1890" i="5" s="1"/>
  <c r="G1891" i="5"/>
  <c r="F1891" i="5"/>
  <c r="I1891" i="5"/>
  <c r="J1891" i="5"/>
  <c r="H1891" i="5"/>
  <c r="R1891" i="5"/>
  <c r="E1891" i="5"/>
  <c r="X1891" i="5" s="1"/>
  <c r="I1892" i="5"/>
  <c r="R1892" i="5"/>
  <c r="G1892" i="5"/>
  <c r="H1892" i="5"/>
  <c r="F1892" i="5"/>
  <c r="J1892" i="5"/>
  <c r="E1892" i="5"/>
  <c r="X1892" i="5" s="1"/>
  <c r="G1893" i="5"/>
  <c r="I1893" i="5"/>
  <c r="J1893" i="5"/>
  <c r="F1893" i="5"/>
  <c r="R1893" i="5"/>
  <c r="H1893" i="5"/>
  <c r="E1893" i="5"/>
  <c r="X1893" i="5" s="1"/>
  <c r="G1894" i="5"/>
  <c r="R1894" i="5"/>
  <c r="J1894" i="5"/>
  <c r="H1894" i="5"/>
  <c r="F1894" i="5"/>
  <c r="I1894" i="5"/>
  <c r="E1894" i="5"/>
  <c r="X1894" i="5" s="1"/>
  <c r="G1895" i="5"/>
  <c r="J1895" i="5"/>
  <c r="F1895" i="5"/>
  <c r="H1895" i="5"/>
  <c r="R1895" i="5"/>
  <c r="I1895" i="5"/>
  <c r="E1895" i="5"/>
  <c r="X1895" i="5" s="1"/>
  <c r="G1896" i="5"/>
  <c r="F1896" i="5"/>
  <c r="H1896" i="5"/>
  <c r="I1896" i="5"/>
  <c r="R1896" i="5"/>
  <c r="J1896" i="5"/>
  <c r="E1896" i="5"/>
  <c r="X1896" i="5" s="1"/>
  <c r="R1897" i="5"/>
  <c r="J1897" i="5"/>
  <c r="G1897" i="5"/>
  <c r="H1897" i="5"/>
  <c r="F1897" i="5"/>
  <c r="I1897" i="5"/>
  <c r="E1897" i="5"/>
  <c r="X1897" i="5" s="1"/>
  <c r="G1898" i="5"/>
  <c r="F1898" i="5"/>
  <c r="I1898" i="5"/>
  <c r="H1898" i="5"/>
  <c r="J1898" i="5"/>
  <c r="R1898" i="5"/>
  <c r="E1898" i="5"/>
  <c r="X1898" i="5" s="1"/>
  <c r="G1899" i="5"/>
  <c r="F1899" i="5"/>
  <c r="I1899" i="5"/>
  <c r="J1899" i="5"/>
  <c r="H1899" i="5"/>
  <c r="R1899" i="5"/>
  <c r="E1899" i="5"/>
  <c r="X1899" i="5" s="1"/>
  <c r="I1900" i="5"/>
  <c r="H1900" i="5"/>
  <c r="F1900" i="5"/>
  <c r="R1900" i="5"/>
  <c r="G1900" i="5"/>
  <c r="J1900" i="5"/>
  <c r="E1900" i="5"/>
  <c r="X1900" i="5" s="1"/>
  <c r="G1901" i="5"/>
  <c r="H1901" i="5"/>
  <c r="I1901" i="5"/>
  <c r="J1901" i="5"/>
  <c r="R1901" i="5"/>
  <c r="F1901" i="5"/>
  <c r="E1901" i="5"/>
  <c r="X1901" i="5" s="1"/>
  <c r="G1902" i="5"/>
  <c r="R1902" i="5"/>
  <c r="J1902" i="5"/>
  <c r="H1902" i="5"/>
  <c r="F1902" i="5"/>
  <c r="I1902" i="5"/>
  <c r="E1902" i="5"/>
  <c r="X1902" i="5" s="1"/>
  <c r="G1903" i="5"/>
  <c r="J1903" i="5"/>
  <c r="F1903" i="5"/>
  <c r="H1903" i="5"/>
  <c r="R1903" i="5"/>
  <c r="I1903" i="5"/>
  <c r="E1903" i="5"/>
  <c r="X1903" i="5" s="1"/>
  <c r="I1904" i="5"/>
  <c r="G1904" i="5"/>
  <c r="F1904" i="5"/>
  <c r="R1904" i="5"/>
  <c r="H1904" i="5"/>
  <c r="J1904" i="5"/>
  <c r="E1904" i="5"/>
  <c r="X1904" i="5" s="1"/>
  <c r="R1905" i="5"/>
  <c r="G1905" i="5"/>
  <c r="H1905" i="5"/>
  <c r="F1905" i="5"/>
  <c r="J1905" i="5"/>
  <c r="I1905" i="5"/>
  <c r="E1905" i="5"/>
  <c r="X1905" i="5" s="1"/>
  <c r="G1906" i="5"/>
  <c r="H1906" i="5"/>
  <c r="F1906" i="5"/>
  <c r="I1906" i="5"/>
  <c r="R1906" i="5"/>
  <c r="J1906" i="5"/>
  <c r="E1906" i="5"/>
  <c r="X1906" i="5" s="1"/>
  <c r="G1907" i="5"/>
  <c r="F1907" i="5"/>
  <c r="I1907" i="5"/>
  <c r="J1907" i="5"/>
  <c r="H1907" i="5"/>
  <c r="R1907" i="5"/>
  <c r="E1907" i="5"/>
  <c r="X1907" i="5" s="1"/>
  <c r="G1908" i="5"/>
  <c r="H1908" i="5"/>
  <c r="F1908" i="5"/>
  <c r="J1908" i="5"/>
  <c r="I1908" i="5"/>
  <c r="R1908" i="5"/>
  <c r="E1908" i="5"/>
  <c r="X1908" i="5" s="1"/>
  <c r="G1909" i="5"/>
  <c r="J1909" i="5"/>
  <c r="I1909" i="5"/>
  <c r="H1909" i="5"/>
  <c r="R1909" i="5"/>
  <c r="F1909" i="5"/>
  <c r="E1909" i="5"/>
  <c r="X1909" i="5" s="1"/>
  <c r="J1910" i="5"/>
  <c r="R1910" i="5"/>
  <c r="F1910" i="5"/>
  <c r="G1910" i="5"/>
  <c r="I1910" i="5"/>
  <c r="H1910" i="5"/>
  <c r="E1910" i="5"/>
  <c r="X1910" i="5" s="1"/>
  <c r="G1911" i="5"/>
  <c r="F1911" i="5"/>
  <c r="I1911" i="5"/>
  <c r="H1911" i="5"/>
  <c r="J1911" i="5"/>
  <c r="R1911" i="5"/>
  <c r="E1911" i="5"/>
  <c r="X1911" i="5" s="1"/>
  <c r="R1912" i="5"/>
  <c r="I1912" i="5"/>
  <c r="G1912" i="5"/>
  <c r="H1912" i="5"/>
  <c r="F1912" i="5"/>
  <c r="J1912" i="5"/>
  <c r="E1912" i="5"/>
  <c r="X1912" i="5" s="1"/>
  <c r="I1913" i="5"/>
  <c r="J1913" i="5"/>
  <c r="F1913" i="5"/>
  <c r="G1913" i="5"/>
  <c r="H1913" i="5"/>
  <c r="R1913" i="5"/>
  <c r="E1913" i="5"/>
  <c r="X1913" i="5" s="1"/>
  <c r="J1914" i="5"/>
  <c r="H1914" i="5"/>
  <c r="G1914" i="5"/>
  <c r="F1914" i="5"/>
  <c r="R1914" i="5"/>
  <c r="I1914" i="5"/>
  <c r="E1914" i="5"/>
  <c r="X1914" i="5" s="1"/>
  <c r="G1915" i="5"/>
  <c r="F1915" i="5"/>
  <c r="I1915" i="5"/>
  <c r="H1915" i="5"/>
  <c r="J1915" i="5"/>
  <c r="R1915" i="5"/>
  <c r="E1915" i="5"/>
  <c r="X1915" i="5" s="1"/>
  <c r="G1916" i="5"/>
  <c r="H1916" i="5"/>
  <c r="F1916" i="5"/>
  <c r="J1916" i="5"/>
  <c r="I1916" i="5"/>
  <c r="R1916" i="5"/>
  <c r="E1916" i="5"/>
  <c r="X1916" i="5" s="1"/>
  <c r="H1917" i="5"/>
  <c r="G1917" i="5"/>
  <c r="F1917" i="5"/>
  <c r="I1917" i="5"/>
  <c r="J1917" i="5"/>
  <c r="R1917" i="5"/>
  <c r="E1917" i="5"/>
  <c r="X1917" i="5" s="1"/>
  <c r="R1918" i="5"/>
  <c r="F1918" i="5"/>
  <c r="J1918" i="5"/>
  <c r="I1918" i="5"/>
  <c r="G1918" i="5"/>
  <c r="H1918" i="5"/>
  <c r="E1918" i="5"/>
  <c r="X1918" i="5" s="1"/>
  <c r="R1919" i="5"/>
  <c r="I1919" i="5"/>
  <c r="J1919" i="5"/>
  <c r="G1919" i="5"/>
  <c r="H1919" i="5"/>
  <c r="F1919" i="5"/>
  <c r="E1919" i="5"/>
  <c r="X1919" i="5" s="1"/>
  <c r="G1920" i="5"/>
  <c r="H1920" i="5"/>
  <c r="F1920" i="5"/>
  <c r="J1920" i="5"/>
  <c r="I1920" i="5"/>
  <c r="R1920" i="5"/>
  <c r="E1920" i="5"/>
  <c r="X1920" i="5" s="1"/>
  <c r="J1921" i="5"/>
  <c r="R1921" i="5"/>
  <c r="G1921" i="5"/>
  <c r="H1921" i="5"/>
  <c r="F1921" i="5"/>
  <c r="I1921" i="5"/>
  <c r="E1921" i="5"/>
  <c r="X1921" i="5" s="1"/>
  <c r="G1922" i="5"/>
  <c r="J1922" i="5"/>
  <c r="R1922" i="5"/>
  <c r="F1922" i="5"/>
  <c r="H1922" i="5"/>
  <c r="I1922" i="5"/>
  <c r="E1922" i="5"/>
  <c r="X1922" i="5" s="1"/>
  <c r="G1923" i="5"/>
  <c r="F1923" i="5"/>
  <c r="I1923" i="5"/>
  <c r="H1923" i="5"/>
  <c r="J1923" i="5"/>
  <c r="R1923" i="5"/>
  <c r="E1923" i="5"/>
  <c r="X1923" i="5" s="1"/>
  <c r="G1924" i="5"/>
  <c r="F1924" i="5"/>
  <c r="H1924" i="5"/>
  <c r="J1924" i="5"/>
  <c r="R1924" i="5"/>
  <c r="I1924" i="5"/>
  <c r="E1924" i="5"/>
  <c r="X1924" i="5" s="1"/>
  <c r="J1925" i="5"/>
  <c r="G1925" i="5"/>
  <c r="R1925" i="5"/>
  <c r="I1925" i="5"/>
  <c r="F1925" i="5"/>
  <c r="H1925" i="5"/>
  <c r="E1925" i="5"/>
  <c r="X1925" i="5" s="1"/>
  <c r="I1926" i="5"/>
  <c r="H1926" i="5"/>
  <c r="F1926" i="5"/>
  <c r="J1926" i="5"/>
  <c r="G1926" i="5"/>
  <c r="R1926" i="5"/>
  <c r="E1926" i="5"/>
  <c r="X1926" i="5" s="1"/>
  <c r="G1927" i="5"/>
  <c r="H1927" i="5"/>
  <c r="I1927" i="5"/>
  <c r="J1927" i="5"/>
  <c r="R1927" i="5"/>
  <c r="F1927" i="5"/>
  <c r="E1927" i="5"/>
  <c r="X1927" i="5" s="1"/>
  <c r="I1928" i="5"/>
  <c r="G1928" i="5"/>
  <c r="F1928" i="5"/>
  <c r="H1928" i="5"/>
  <c r="J1928" i="5"/>
  <c r="R1928" i="5"/>
  <c r="E1928" i="5"/>
  <c r="X1928" i="5" s="1"/>
  <c r="H1929" i="5"/>
  <c r="R1929" i="5"/>
  <c r="I1929" i="5"/>
  <c r="G1929" i="5"/>
  <c r="J1929" i="5"/>
  <c r="F1929" i="5"/>
  <c r="E1929" i="5"/>
  <c r="X1929" i="5" s="1"/>
  <c r="F1930" i="5"/>
  <c r="G1930" i="5"/>
  <c r="H1930" i="5"/>
  <c r="J1930" i="5"/>
  <c r="I1930" i="5"/>
  <c r="R1930" i="5"/>
  <c r="E1930" i="5"/>
  <c r="X1930" i="5" s="1"/>
  <c r="H1931" i="5"/>
  <c r="G1931" i="5"/>
  <c r="F1931" i="5"/>
  <c r="I1931" i="5"/>
  <c r="R1931" i="5"/>
  <c r="J1931" i="5"/>
  <c r="E1931" i="5"/>
  <c r="X1931" i="5" s="1"/>
  <c r="F1932" i="5"/>
  <c r="G1932" i="5"/>
  <c r="H1932" i="5"/>
  <c r="J1932" i="5"/>
  <c r="R1932" i="5"/>
  <c r="I1932" i="5"/>
  <c r="E1932" i="5"/>
  <c r="X1932" i="5" s="1"/>
  <c r="G1933" i="5"/>
  <c r="F1933" i="5"/>
  <c r="H1933" i="5"/>
  <c r="I1933" i="5"/>
  <c r="R1933" i="5"/>
  <c r="J1933" i="5"/>
  <c r="E1933" i="5"/>
  <c r="X1933" i="5" s="1"/>
  <c r="R1934" i="5"/>
  <c r="F1934" i="5"/>
  <c r="I1934" i="5"/>
  <c r="J1934" i="5"/>
  <c r="G1934" i="5"/>
  <c r="H1934" i="5"/>
  <c r="E1934" i="5"/>
  <c r="X1934" i="5" s="1"/>
  <c r="G1935" i="5"/>
  <c r="F1935" i="5"/>
  <c r="H1935" i="5"/>
  <c r="I1935" i="5"/>
  <c r="J1935" i="5"/>
  <c r="R1935" i="5"/>
  <c r="E1935" i="5"/>
  <c r="X1935" i="5" s="1"/>
  <c r="R1936" i="5"/>
  <c r="F1936" i="5"/>
  <c r="J1936" i="5"/>
  <c r="H1936" i="5"/>
  <c r="I1936" i="5"/>
  <c r="G1936" i="5"/>
  <c r="E1936" i="5"/>
  <c r="X1936" i="5" s="1"/>
  <c r="G1937" i="5"/>
  <c r="J1937" i="5"/>
  <c r="R1937" i="5"/>
  <c r="F1937" i="5"/>
  <c r="I1937" i="5"/>
  <c r="H1937" i="5"/>
  <c r="E1937" i="5"/>
  <c r="X1937" i="5" s="1"/>
  <c r="R1938" i="5"/>
  <c r="J1938" i="5"/>
  <c r="I1938" i="5"/>
  <c r="G1938" i="5"/>
  <c r="H1938" i="5"/>
  <c r="F1938" i="5"/>
  <c r="E1938" i="5"/>
  <c r="X1938" i="5" s="1"/>
  <c r="G1939" i="5"/>
  <c r="H1939" i="5"/>
  <c r="I1939" i="5"/>
  <c r="J1939" i="5"/>
  <c r="R1939" i="5"/>
  <c r="F1939" i="5"/>
  <c r="E1939" i="5"/>
  <c r="X1939" i="5" s="1"/>
  <c r="G1940" i="5"/>
  <c r="H1940" i="5"/>
  <c r="R1940" i="5"/>
  <c r="J1940" i="5"/>
  <c r="F1940" i="5"/>
  <c r="I1940" i="5"/>
  <c r="E1940" i="5"/>
  <c r="X1940" i="5" s="1"/>
  <c r="J1941" i="5"/>
  <c r="H1941" i="5"/>
  <c r="R1941" i="5"/>
  <c r="I1941" i="5"/>
  <c r="G1941" i="5"/>
  <c r="F1941" i="5"/>
  <c r="E1941" i="5"/>
  <c r="X1941" i="5" s="1"/>
  <c r="J1942" i="5"/>
  <c r="I1942" i="5"/>
  <c r="F1942" i="5"/>
  <c r="H1942" i="5"/>
  <c r="G1942" i="5"/>
  <c r="R1942" i="5"/>
  <c r="E1942" i="5"/>
  <c r="X1942" i="5" s="1"/>
  <c r="G1943" i="5"/>
  <c r="F1943" i="5"/>
  <c r="H1943" i="5"/>
  <c r="I1943" i="5"/>
  <c r="J1943" i="5"/>
  <c r="R1943" i="5"/>
  <c r="E1943" i="5"/>
  <c r="X1943" i="5" s="1"/>
  <c r="G1944" i="5"/>
  <c r="F1944" i="5"/>
  <c r="H1944" i="5"/>
  <c r="I1944" i="5"/>
  <c r="J1944" i="5"/>
  <c r="R1944" i="5"/>
  <c r="E1944" i="5"/>
  <c r="X1944" i="5" s="1"/>
  <c r="G1945" i="5"/>
  <c r="F1945" i="5"/>
  <c r="H1945" i="5"/>
  <c r="I1945" i="5"/>
  <c r="J1945" i="5"/>
  <c r="R1945" i="5"/>
  <c r="E1945" i="5"/>
  <c r="X1945" i="5" s="1"/>
  <c r="J1946" i="5"/>
  <c r="H1946" i="5"/>
  <c r="R1946" i="5"/>
  <c r="F1946" i="5"/>
  <c r="G1946" i="5"/>
  <c r="I1946" i="5"/>
  <c r="E1946" i="5"/>
  <c r="X1946" i="5" s="1"/>
  <c r="J1947" i="5"/>
  <c r="F1947" i="5"/>
  <c r="R1947" i="5"/>
  <c r="G1947" i="5"/>
  <c r="I1947" i="5"/>
  <c r="H1947" i="5"/>
  <c r="E1947" i="5"/>
  <c r="X1947" i="5" s="1"/>
  <c r="G1948" i="5"/>
  <c r="H1948" i="5"/>
  <c r="F1948" i="5"/>
  <c r="J1948" i="5"/>
  <c r="R1948" i="5"/>
  <c r="I1948" i="5"/>
  <c r="E1948" i="5"/>
  <c r="X1948" i="5" s="1"/>
  <c r="H1949" i="5"/>
  <c r="R1949" i="5"/>
  <c r="F1949" i="5"/>
  <c r="J1949" i="5"/>
  <c r="G1949" i="5"/>
  <c r="I1949" i="5"/>
  <c r="E1949" i="5"/>
  <c r="X1949" i="5" s="1"/>
  <c r="H1950" i="5"/>
  <c r="J1950" i="5"/>
  <c r="I1950" i="5"/>
  <c r="G1950" i="5"/>
  <c r="R1950" i="5"/>
  <c r="F1950" i="5"/>
  <c r="E1950" i="5"/>
  <c r="X1950" i="5" s="1"/>
  <c r="R1951" i="5"/>
  <c r="I1951" i="5"/>
  <c r="F1951" i="5"/>
  <c r="H1951" i="5"/>
  <c r="J1951" i="5"/>
  <c r="G1951" i="5"/>
  <c r="E1951" i="5"/>
  <c r="X1951" i="5" s="1"/>
  <c r="H1952" i="5"/>
  <c r="G1952" i="5"/>
  <c r="F1952" i="5"/>
  <c r="R1952" i="5"/>
  <c r="I1952" i="5"/>
  <c r="J1952" i="5"/>
  <c r="E1952" i="5"/>
  <c r="X1952" i="5" s="1"/>
  <c r="F1953" i="5"/>
  <c r="H1953" i="5"/>
  <c r="G1953" i="5"/>
  <c r="J1953" i="5"/>
  <c r="R1953" i="5"/>
  <c r="I1953" i="5"/>
  <c r="E1953" i="5"/>
  <c r="X1953" i="5" s="1"/>
  <c r="I1954" i="5"/>
  <c r="F1954" i="5"/>
  <c r="G1954" i="5"/>
  <c r="J1954" i="5"/>
  <c r="H1954" i="5"/>
  <c r="R1954" i="5"/>
  <c r="E1954" i="5"/>
  <c r="X1954" i="5" s="1"/>
  <c r="J1955" i="5"/>
  <c r="G1955" i="5"/>
  <c r="F1955" i="5"/>
  <c r="H1955" i="5"/>
  <c r="I1955" i="5"/>
  <c r="R1955" i="5"/>
  <c r="E1955" i="5"/>
  <c r="X1955" i="5" s="1"/>
  <c r="G1956" i="5"/>
  <c r="R1956" i="5"/>
  <c r="J1956" i="5"/>
  <c r="F1956" i="5"/>
  <c r="H1956" i="5"/>
  <c r="I1956" i="5"/>
  <c r="E1956" i="5"/>
  <c r="X1956" i="5" s="1"/>
  <c r="G1957" i="5"/>
  <c r="F1957" i="5"/>
  <c r="H1957" i="5"/>
  <c r="J1957" i="5"/>
  <c r="I1957" i="5"/>
  <c r="R1957" i="5"/>
  <c r="E1957" i="5"/>
  <c r="X1957" i="5" s="1"/>
  <c r="R1958" i="5"/>
  <c r="H1958" i="5"/>
  <c r="F1958" i="5"/>
  <c r="J1958" i="5"/>
  <c r="G1958" i="5"/>
  <c r="I1958" i="5"/>
  <c r="E1958" i="5"/>
  <c r="X1958" i="5" s="1"/>
  <c r="J1959" i="5"/>
  <c r="I1959" i="5"/>
  <c r="H1959" i="5"/>
  <c r="F1959" i="5"/>
  <c r="G1959" i="5"/>
  <c r="R1959" i="5"/>
  <c r="E1959" i="5"/>
  <c r="X1959" i="5" s="1"/>
  <c r="F1960" i="5"/>
  <c r="H1960" i="5"/>
  <c r="G1960" i="5"/>
  <c r="I1960" i="5"/>
  <c r="R1960" i="5"/>
  <c r="J1960" i="5"/>
  <c r="E1960" i="5"/>
  <c r="X1960" i="5" s="1"/>
  <c r="G1961" i="5"/>
  <c r="J1961" i="5"/>
  <c r="F1961" i="5"/>
  <c r="I1961" i="5"/>
  <c r="H1961" i="5"/>
  <c r="R1961" i="5"/>
  <c r="E1961" i="5"/>
  <c r="X1961" i="5" s="1"/>
  <c r="G1962" i="5"/>
  <c r="F1962" i="5"/>
  <c r="H1962" i="5"/>
  <c r="I1962" i="5"/>
  <c r="J1962" i="5"/>
  <c r="R1962" i="5"/>
  <c r="E1962" i="5"/>
  <c r="X1962" i="5" s="1"/>
  <c r="G1963" i="5"/>
  <c r="F1963" i="5"/>
  <c r="H1963" i="5"/>
  <c r="I1963" i="5"/>
  <c r="J1963" i="5"/>
  <c r="R1963" i="5"/>
  <c r="E1963" i="5"/>
  <c r="X1963" i="5" s="1"/>
  <c r="G1964" i="5"/>
  <c r="F1964" i="5"/>
  <c r="I1964" i="5"/>
  <c r="H1964" i="5"/>
  <c r="R1964" i="5"/>
  <c r="J1964" i="5"/>
  <c r="E1964" i="5"/>
  <c r="X1964" i="5" s="1"/>
  <c r="H1965" i="5"/>
  <c r="F1965" i="5"/>
  <c r="G1965" i="5"/>
  <c r="R1965" i="5"/>
  <c r="I1965" i="5"/>
  <c r="J1965" i="5"/>
  <c r="E1965" i="5"/>
  <c r="X1965" i="5" s="1"/>
  <c r="G1966" i="5"/>
  <c r="J1966" i="5"/>
  <c r="H1966" i="5"/>
  <c r="I1966" i="5"/>
  <c r="F1966" i="5"/>
  <c r="R1966" i="5"/>
  <c r="E1966" i="5"/>
  <c r="X1966" i="5" s="1"/>
  <c r="J1967" i="5"/>
  <c r="G1967" i="5"/>
  <c r="I1967" i="5"/>
  <c r="F1967" i="5"/>
  <c r="H1967" i="5"/>
  <c r="R1967" i="5"/>
  <c r="E1967" i="5"/>
  <c r="X1967" i="5" s="1"/>
  <c r="G1968" i="5"/>
  <c r="H1968" i="5"/>
  <c r="I1968" i="5"/>
  <c r="R1968" i="5"/>
  <c r="J1968" i="5"/>
  <c r="F1968" i="5"/>
  <c r="E1968" i="5"/>
  <c r="X1968" i="5" s="1"/>
  <c r="I1969" i="5"/>
  <c r="G1969" i="5"/>
  <c r="F1969" i="5"/>
  <c r="R1969" i="5"/>
  <c r="J1969" i="5"/>
  <c r="H1969" i="5"/>
  <c r="E1969" i="5"/>
  <c r="X1969" i="5" s="1"/>
  <c r="R1970" i="5"/>
  <c r="F1970" i="5"/>
  <c r="I1970" i="5"/>
  <c r="H1970" i="5"/>
  <c r="G1970" i="5"/>
  <c r="J1970" i="5"/>
  <c r="E1970" i="5"/>
  <c r="X1970" i="5" s="1"/>
  <c r="G1971" i="5"/>
  <c r="F1971" i="5"/>
  <c r="H1971" i="5"/>
  <c r="I1971" i="5"/>
  <c r="J1971" i="5"/>
  <c r="R1971" i="5"/>
  <c r="E1971" i="5"/>
  <c r="X1971" i="5" s="1"/>
  <c r="F1972" i="5"/>
  <c r="G1972" i="5"/>
  <c r="R1972" i="5"/>
  <c r="J1972" i="5"/>
  <c r="I1972" i="5"/>
  <c r="H1972" i="5"/>
  <c r="E1972" i="5"/>
  <c r="X1972" i="5" s="1"/>
  <c r="G1973" i="5"/>
  <c r="F1973" i="5"/>
  <c r="R1973" i="5"/>
  <c r="I1973" i="5"/>
  <c r="H1973" i="5"/>
  <c r="J1973" i="5"/>
  <c r="E1973" i="5"/>
  <c r="X1973" i="5" s="1"/>
  <c r="I1974" i="5"/>
  <c r="R1974" i="5"/>
  <c r="H1974" i="5"/>
  <c r="G1974" i="5"/>
  <c r="F1974" i="5"/>
  <c r="J1974" i="5"/>
  <c r="E1974" i="5"/>
  <c r="X1974" i="5" s="1"/>
  <c r="G1975" i="5"/>
  <c r="F1975" i="5"/>
  <c r="H1975" i="5"/>
  <c r="I1975" i="5"/>
  <c r="J1975" i="5"/>
  <c r="R1975" i="5"/>
  <c r="E1975" i="5"/>
  <c r="X1975" i="5" s="1"/>
  <c r="G1976" i="5"/>
  <c r="I1976" i="5"/>
  <c r="F1976" i="5"/>
  <c r="H1976" i="5"/>
  <c r="R1976" i="5"/>
  <c r="J1976" i="5"/>
  <c r="E1976" i="5"/>
  <c r="X1976" i="5" s="1"/>
  <c r="R1977" i="5"/>
  <c r="G1977" i="5"/>
  <c r="I1977" i="5"/>
  <c r="H1977" i="5"/>
  <c r="J1977" i="5"/>
  <c r="F1977" i="5"/>
  <c r="E1977" i="5"/>
  <c r="X1977" i="5" s="1"/>
  <c r="F1978" i="5"/>
  <c r="I1978" i="5"/>
  <c r="G1978" i="5"/>
  <c r="J1978" i="5"/>
  <c r="R1978" i="5"/>
  <c r="H1978" i="5"/>
  <c r="E1978" i="5"/>
  <c r="X1978" i="5" s="1"/>
  <c r="G1979" i="5"/>
  <c r="H1979" i="5"/>
  <c r="I1979" i="5"/>
  <c r="J1979" i="5"/>
  <c r="R1979" i="5"/>
  <c r="F1979" i="5"/>
  <c r="E1979" i="5"/>
  <c r="X1979" i="5" s="1"/>
  <c r="H1980" i="5"/>
  <c r="G1980" i="5"/>
  <c r="I1980" i="5"/>
  <c r="F1980" i="5"/>
  <c r="R1980" i="5"/>
  <c r="J1980" i="5"/>
  <c r="E1980" i="5"/>
  <c r="X1980" i="5" s="1"/>
  <c r="I1981" i="5"/>
  <c r="F1981" i="5"/>
  <c r="G1981" i="5"/>
  <c r="H1981" i="5"/>
  <c r="R1981" i="5"/>
  <c r="J1981" i="5"/>
  <c r="E1981" i="5"/>
  <c r="X1981" i="5" s="1"/>
  <c r="G1982" i="5"/>
  <c r="R1982" i="5"/>
  <c r="F1982" i="5"/>
  <c r="J1982" i="5"/>
  <c r="I1982" i="5"/>
  <c r="H1982" i="5"/>
  <c r="E1982" i="5"/>
  <c r="X1982" i="5" s="1"/>
  <c r="G1983" i="5"/>
  <c r="F1983" i="5"/>
  <c r="H1983" i="5"/>
  <c r="I1983" i="5"/>
  <c r="J1983" i="5"/>
  <c r="R1983" i="5"/>
  <c r="E1983" i="5"/>
  <c r="X1983" i="5" s="1"/>
  <c r="F1984" i="5"/>
  <c r="I1984" i="5"/>
  <c r="G1984" i="5"/>
  <c r="R1984" i="5"/>
  <c r="J1984" i="5"/>
  <c r="H1984" i="5"/>
  <c r="E1984" i="5"/>
  <c r="X1984" i="5" s="1"/>
  <c r="I1985" i="5"/>
  <c r="F1985" i="5"/>
  <c r="J1985" i="5"/>
  <c r="G1985" i="5"/>
  <c r="H1985" i="5"/>
  <c r="R1985" i="5"/>
  <c r="E1985" i="5"/>
  <c r="X1985" i="5" s="1"/>
  <c r="I1986" i="5"/>
  <c r="J1986" i="5"/>
  <c r="H1986" i="5"/>
  <c r="R1986" i="5"/>
  <c r="G1986" i="5"/>
  <c r="F1986" i="5"/>
  <c r="E1986" i="5"/>
  <c r="X1986" i="5" s="1"/>
  <c r="G1987" i="5"/>
  <c r="H1987" i="5"/>
  <c r="I1987" i="5"/>
  <c r="J1987" i="5"/>
  <c r="R1987" i="5"/>
  <c r="F1987" i="5"/>
  <c r="E1987" i="5"/>
  <c r="X1987" i="5" s="1"/>
  <c r="F1988" i="5"/>
  <c r="H1988" i="5"/>
  <c r="I1988" i="5"/>
  <c r="G1988" i="5"/>
  <c r="R1988" i="5"/>
  <c r="J1988" i="5"/>
  <c r="E1988" i="5"/>
  <c r="X1988" i="5" s="1"/>
  <c r="G1989" i="5"/>
  <c r="F1989" i="5"/>
  <c r="R1989" i="5"/>
  <c r="I1989" i="5"/>
  <c r="J1989" i="5"/>
  <c r="H1989" i="5"/>
  <c r="E1989" i="5"/>
  <c r="X1989" i="5" s="1"/>
  <c r="F1990" i="5"/>
  <c r="H1990" i="5"/>
  <c r="R1990" i="5"/>
  <c r="G1990" i="5"/>
  <c r="I1990" i="5"/>
  <c r="J1990" i="5"/>
  <c r="E1990" i="5"/>
  <c r="X1990" i="5" s="1"/>
  <c r="G1991" i="5"/>
  <c r="H1991" i="5"/>
  <c r="I1991" i="5"/>
  <c r="J1991" i="5"/>
  <c r="R1991" i="5"/>
  <c r="F1991" i="5"/>
  <c r="E1991" i="5"/>
  <c r="X1991" i="5" s="1"/>
  <c r="H1992" i="5"/>
  <c r="G1992" i="5"/>
  <c r="R1992" i="5"/>
  <c r="J1992" i="5"/>
  <c r="F1992" i="5"/>
  <c r="I1992" i="5"/>
  <c r="E1992" i="5"/>
  <c r="X1992" i="5" s="1"/>
  <c r="F1993" i="5"/>
  <c r="G1993" i="5"/>
  <c r="H1993" i="5"/>
  <c r="I1993" i="5"/>
  <c r="R1993" i="5"/>
  <c r="J1993" i="5"/>
  <c r="E1993" i="5"/>
  <c r="X1993" i="5" s="1"/>
  <c r="R1994" i="5"/>
  <c r="I1994" i="5"/>
  <c r="H1994" i="5"/>
  <c r="G1994" i="5"/>
  <c r="J1994" i="5"/>
  <c r="F1994" i="5"/>
  <c r="E1994" i="5"/>
  <c r="X1994" i="5" s="1"/>
  <c r="G1995" i="5"/>
  <c r="F1995" i="5"/>
  <c r="H1995" i="5"/>
  <c r="I1995" i="5"/>
  <c r="J1995" i="5"/>
  <c r="R1995" i="5"/>
  <c r="E1995" i="5"/>
  <c r="X1995" i="5" s="1"/>
  <c r="F1996" i="5"/>
  <c r="I1996" i="5"/>
  <c r="G1996" i="5"/>
  <c r="H1996" i="5"/>
  <c r="R1996" i="5"/>
  <c r="J1996" i="5"/>
  <c r="E1996" i="5"/>
  <c r="X1996" i="5" s="1"/>
  <c r="F1997" i="5"/>
  <c r="H1997" i="5"/>
  <c r="J1997" i="5"/>
  <c r="G1997" i="5"/>
  <c r="R1997" i="5"/>
  <c r="I1997" i="5"/>
  <c r="E1997" i="5"/>
  <c r="X1997" i="5" s="1"/>
  <c r="F1998" i="5"/>
  <c r="I1998" i="5"/>
  <c r="H1998" i="5"/>
  <c r="R1998" i="5"/>
  <c r="G1998" i="5"/>
  <c r="J1998" i="5"/>
  <c r="E1998" i="5"/>
  <c r="X1998" i="5" s="1"/>
  <c r="G1999" i="5"/>
  <c r="H1999" i="5"/>
  <c r="I1999" i="5"/>
  <c r="J1999" i="5"/>
  <c r="R1999" i="5"/>
  <c r="F1999" i="5"/>
  <c r="E1999" i="5"/>
  <c r="X1999" i="5" s="1"/>
  <c r="G2000" i="5"/>
  <c r="F2000" i="5"/>
  <c r="R2000" i="5"/>
  <c r="J2000" i="5"/>
  <c r="H2000" i="5"/>
  <c r="I2000" i="5"/>
  <c r="E2000" i="5"/>
  <c r="X2000" i="5" s="1"/>
  <c r="G2001" i="5"/>
  <c r="H2001" i="5"/>
  <c r="F2001" i="5"/>
  <c r="R2001" i="5"/>
  <c r="I2001" i="5"/>
  <c r="J2001" i="5"/>
  <c r="E2001" i="5"/>
  <c r="X2001" i="5" s="1"/>
  <c r="R2002" i="5"/>
  <c r="I2002" i="5"/>
  <c r="G2002" i="5"/>
  <c r="H2002" i="5"/>
  <c r="F2002" i="5"/>
  <c r="J2002" i="5"/>
  <c r="E2002" i="5"/>
  <c r="X2002" i="5" s="1"/>
  <c r="G2003" i="5"/>
  <c r="F2003" i="5"/>
  <c r="H2003" i="5"/>
  <c r="I2003" i="5"/>
  <c r="J2003" i="5"/>
  <c r="R2003" i="5"/>
  <c r="E2003" i="5"/>
  <c r="X2003" i="5" s="1"/>
  <c r="F2004" i="5"/>
  <c r="H2004" i="5"/>
  <c r="G2004" i="5"/>
  <c r="R2004" i="5"/>
  <c r="J2004" i="5"/>
  <c r="I2004" i="5"/>
  <c r="E2004" i="5"/>
  <c r="X2004" i="5" s="1"/>
  <c r="J2005" i="5"/>
  <c r="G2005" i="5"/>
  <c r="H2005" i="5"/>
  <c r="R2005" i="5"/>
  <c r="I2005" i="5"/>
  <c r="F2005" i="5"/>
  <c r="E2005" i="5"/>
  <c r="X2005" i="5" s="1"/>
  <c r="H2006" i="5"/>
  <c r="F2006" i="5"/>
  <c r="G2006" i="5"/>
  <c r="I2006" i="5"/>
  <c r="R2006" i="5"/>
  <c r="J2006" i="5"/>
  <c r="E2006" i="5"/>
  <c r="X2006" i="5" s="1"/>
  <c r="G2007" i="5"/>
  <c r="F2007" i="5"/>
  <c r="H2007" i="5"/>
  <c r="I2007" i="5"/>
  <c r="J2007" i="5"/>
  <c r="R2007" i="5"/>
  <c r="E2007" i="5"/>
  <c r="X2007" i="5" s="1"/>
  <c r="H2008" i="5"/>
  <c r="F2008" i="5"/>
  <c r="G2008" i="5"/>
  <c r="R2008" i="5"/>
  <c r="J2008" i="5"/>
  <c r="I2008" i="5"/>
  <c r="E2008" i="5"/>
  <c r="X2008" i="5" s="1"/>
  <c r="G2009" i="5"/>
  <c r="F2009" i="5"/>
  <c r="J2009" i="5"/>
  <c r="I2009" i="5"/>
  <c r="H2009" i="5"/>
  <c r="R2009" i="5"/>
  <c r="E2009" i="5"/>
  <c r="X2009" i="5" s="1"/>
  <c r="I2010" i="5"/>
  <c r="R2010" i="5"/>
  <c r="F2010" i="5"/>
  <c r="G2010" i="5"/>
  <c r="J2010" i="5"/>
  <c r="H2010" i="5"/>
  <c r="E2010" i="5"/>
  <c r="X2010" i="5" s="1"/>
  <c r="J2011" i="5"/>
  <c r="I2011" i="5"/>
  <c r="H2011" i="5"/>
  <c r="G2011" i="5"/>
  <c r="F2011" i="5"/>
  <c r="R2011" i="5"/>
  <c r="E2011" i="5"/>
  <c r="X2011" i="5" s="1"/>
  <c r="H2012" i="5"/>
  <c r="F2012" i="5"/>
  <c r="G2012" i="5"/>
  <c r="I2012" i="5"/>
  <c r="J2012" i="5"/>
  <c r="R2012" i="5"/>
  <c r="E2012" i="5"/>
  <c r="X2012" i="5" s="1"/>
  <c r="J2013" i="5"/>
  <c r="G2013" i="5"/>
  <c r="I2013" i="5"/>
  <c r="H2013" i="5"/>
  <c r="F2013" i="5"/>
  <c r="R2013" i="5"/>
  <c r="E2013" i="5"/>
  <c r="X2013" i="5" s="1"/>
  <c r="F2014" i="5"/>
  <c r="H2014" i="5"/>
  <c r="J2014" i="5"/>
  <c r="G2014" i="5"/>
  <c r="I2014" i="5"/>
  <c r="R2014" i="5"/>
  <c r="E2014" i="5"/>
  <c r="X2014" i="5" s="1"/>
  <c r="G2015" i="5"/>
  <c r="F2015" i="5"/>
  <c r="H2015" i="5"/>
  <c r="I2015" i="5"/>
  <c r="J2015" i="5"/>
  <c r="R2015" i="5"/>
  <c r="E2015" i="5"/>
  <c r="X2015" i="5" s="1"/>
  <c r="J2016" i="5"/>
  <c r="F2016" i="5"/>
  <c r="R2016" i="5"/>
  <c r="G2016" i="5"/>
  <c r="H2016" i="5"/>
  <c r="I2016" i="5"/>
  <c r="E2016" i="5"/>
  <c r="X2016" i="5" s="1"/>
  <c r="I2017" i="5"/>
  <c r="R2017" i="5"/>
  <c r="F2017" i="5"/>
  <c r="G2017" i="5"/>
  <c r="H2017" i="5"/>
  <c r="J2017" i="5"/>
  <c r="E2017" i="5"/>
  <c r="X2017" i="5" s="1"/>
  <c r="H2018" i="5"/>
  <c r="J2018" i="5"/>
  <c r="I2018" i="5"/>
  <c r="G2018" i="5"/>
  <c r="F2018" i="5"/>
  <c r="R2018" i="5"/>
  <c r="E2018" i="5"/>
  <c r="X2018" i="5" s="1"/>
  <c r="G2019" i="5"/>
  <c r="H2019" i="5"/>
  <c r="I2019" i="5"/>
  <c r="J2019" i="5"/>
  <c r="R2019" i="5"/>
  <c r="F2019" i="5"/>
  <c r="E2019" i="5"/>
  <c r="X2019" i="5" s="1"/>
  <c r="F2020" i="5"/>
  <c r="H2020" i="5"/>
  <c r="G2020" i="5"/>
  <c r="R2020" i="5"/>
  <c r="J2020" i="5"/>
  <c r="I2020" i="5"/>
  <c r="E2020" i="5"/>
  <c r="X2020" i="5" s="1"/>
  <c r="J2021" i="5"/>
  <c r="G2021" i="5"/>
  <c r="H2021" i="5"/>
  <c r="R2021" i="5"/>
  <c r="I2021" i="5"/>
  <c r="F2021" i="5"/>
  <c r="E2021" i="5"/>
  <c r="X2021" i="5" s="1"/>
  <c r="F2022" i="5"/>
  <c r="R2022" i="5"/>
  <c r="H2022" i="5"/>
  <c r="I2022" i="5"/>
  <c r="G2022" i="5"/>
  <c r="J2022" i="5"/>
  <c r="E2022" i="5"/>
  <c r="X2022" i="5" s="1"/>
  <c r="G2023" i="5"/>
  <c r="F2023" i="5"/>
  <c r="H2023" i="5"/>
  <c r="I2023" i="5"/>
  <c r="J2023" i="5"/>
  <c r="R2023" i="5"/>
  <c r="E2023" i="5"/>
  <c r="X2023" i="5" s="1"/>
  <c r="G2024" i="5"/>
  <c r="F2024" i="5"/>
  <c r="R2024" i="5"/>
  <c r="J2024" i="5"/>
  <c r="H2024" i="5"/>
  <c r="I2024" i="5"/>
  <c r="E2024" i="5"/>
  <c r="X2024" i="5" s="1"/>
  <c r="R2025" i="5"/>
  <c r="G2025" i="5"/>
  <c r="J2025" i="5"/>
  <c r="F2025" i="5"/>
  <c r="H2025" i="5"/>
  <c r="I2025" i="5"/>
  <c r="E2025" i="5"/>
  <c r="X2025" i="5" s="1"/>
  <c r="I2026" i="5"/>
  <c r="G2026" i="5"/>
  <c r="R2026" i="5"/>
  <c r="F2026" i="5"/>
  <c r="H2026" i="5"/>
  <c r="J2026" i="5"/>
  <c r="E2026" i="5"/>
  <c r="X2026" i="5" s="1"/>
  <c r="G2027" i="5"/>
  <c r="F2027" i="5"/>
  <c r="H2027" i="5"/>
  <c r="I2027" i="5"/>
  <c r="J2027" i="5"/>
  <c r="R2027" i="5"/>
  <c r="E2027" i="5"/>
  <c r="X2027" i="5" s="1"/>
  <c r="F2028" i="5"/>
  <c r="H2028" i="5"/>
  <c r="I2028" i="5"/>
  <c r="G2028" i="5"/>
  <c r="R2028" i="5"/>
  <c r="J2028" i="5"/>
  <c r="E2028" i="5"/>
  <c r="X2028" i="5" s="1"/>
  <c r="H2029" i="5"/>
  <c r="I2029" i="5"/>
  <c r="F2029" i="5"/>
  <c r="R2029" i="5"/>
  <c r="J2029" i="5"/>
  <c r="G2029" i="5"/>
  <c r="E2029" i="5"/>
  <c r="X2029" i="5" s="1"/>
  <c r="R2030" i="5"/>
  <c r="F2030" i="5"/>
  <c r="G2030" i="5"/>
  <c r="H2030" i="5"/>
  <c r="I2030" i="5"/>
  <c r="J2030" i="5"/>
  <c r="E2030" i="5"/>
  <c r="X2030" i="5" s="1"/>
  <c r="G2031" i="5"/>
  <c r="F2031" i="5"/>
  <c r="H2031" i="5"/>
  <c r="I2031" i="5"/>
  <c r="J2031" i="5"/>
  <c r="R2031" i="5"/>
  <c r="E2031" i="5"/>
  <c r="X2031" i="5" s="1"/>
  <c r="H2032" i="5"/>
  <c r="G2032" i="5"/>
  <c r="I2032" i="5"/>
  <c r="R2032" i="5"/>
  <c r="J2032" i="5"/>
  <c r="F2032" i="5"/>
  <c r="E2032" i="5"/>
  <c r="X2032" i="5" s="1"/>
  <c r="F2033" i="5"/>
  <c r="H2033" i="5"/>
  <c r="R2033" i="5"/>
  <c r="I2033" i="5"/>
  <c r="G2033" i="5"/>
  <c r="J2033" i="5"/>
  <c r="E2033" i="5"/>
  <c r="X2033" i="5" s="1"/>
  <c r="J2034" i="5"/>
  <c r="H2034" i="5"/>
  <c r="I2034" i="5"/>
  <c r="G2034" i="5"/>
  <c r="F2034" i="5"/>
  <c r="R2034" i="5"/>
  <c r="E2034" i="5"/>
  <c r="X2034" i="5" s="1"/>
  <c r="G2035" i="5"/>
  <c r="I2035" i="5"/>
  <c r="R2035" i="5"/>
  <c r="H2035" i="5"/>
  <c r="F2035" i="5"/>
  <c r="J2035" i="5"/>
  <c r="E2035" i="5"/>
  <c r="X2035" i="5" s="1"/>
  <c r="F2036" i="5"/>
  <c r="G2036" i="5"/>
  <c r="H2036" i="5"/>
  <c r="I2036" i="5"/>
  <c r="R2036" i="5"/>
  <c r="J2036" i="5"/>
  <c r="E2036" i="5"/>
  <c r="X2036" i="5" s="1"/>
  <c r="G2037" i="5"/>
  <c r="J2037" i="5"/>
  <c r="F2037" i="5"/>
  <c r="H2037" i="5"/>
  <c r="R2037" i="5"/>
  <c r="I2037" i="5"/>
  <c r="E2037" i="5"/>
  <c r="X2037" i="5" s="1"/>
  <c r="H2038" i="5"/>
  <c r="J2038" i="5"/>
  <c r="R2038" i="5"/>
  <c r="G2038" i="5"/>
  <c r="F2038" i="5"/>
  <c r="I2038" i="5"/>
  <c r="E2038" i="5"/>
  <c r="X2038" i="5" s="1"/>
  <c r="G2039" i="5"/>
  <c r="F2039" i="5"/>
  <c r="H2039" i="5"/>
  <c r="I2039" i="5"/>
  <c r="J2039" i="5"/>
  <c r="R2039" i="5"/>
  <c r="E2039" i="5"/>
  <c r="X2039" i="5" s="1"/>
  <c r="G2040" i="5"/>
  <c r="H2040" i="5"/>
  <c r="R2040" i="5"/>
  <c r="J2040" i="5"/>
  <c r="F2040" i="5"/>
  <c r="I2040" i="5"/>
  <c r="E2040" i="5"/>
  <c r="X2040" i="5" s="1"/>
  <c r="R2041" i="5"/>
  <c r="J2041" i="5"/>
  <c r="F2041" i="5"/>
  <c r="H2041" i="5"/>
  <c r="I2041" i="5"/>
  <c r="G2041" i="5"/>
  <c r="E2041" i="5"/>
  <c r="X2041" i="5" s="1"/>
  <c r="H2042" i="5"/>
  <c r="R2042" i="5"/>
  <c r="J2042" i="5"/>
  <c r="I2042" i="5"/>
  <c r="G2042" i="5"/>
  <c r="F2042" i="5"/>
  <c r="E2042" i="5"/>
  <c r="X2042" i="5" s="1"/>
  <c r="I2043" i="5"/>
  <c r="R2043" i="5"/>
  <c r="G2043" i="5"/>
  <c r="J2043" i="5"/>
  <c r="F2043" i="5"/>
  <c r="H2043" i="5"/>
  <c r="E2043" i="5"/>
  <c r="X2043" i="5" s="1"/>
  <c r="F2044" i="5"/>
  <c r="I2044" i="5"/>
  <c r="G2044" i="5"/>
  <c r="R2044" i="5"/>
  <c r="J2044" i="5"/>
  <c r="H2044" i="5"/>
  <c r="E2044" i="5"/>
  <c r="X2044" i="5" s="1"/>
  <c r="H2045" i="5"/>
  <c r="I2045" i="5"/>
  <c r="R2045" i="5"/>
  <c r="G2045" i="5"/>
  <c r="J2045" i="5"/>
  <c r="F2045" i="5"/>
  <c r="E2045" i="5"/>
  <c r="X2045" i="5" s="1"/>
  <c r="R2046" i="5"/>
  <c r="J2046" i="5"/>
  <c r="F2046" i="5"/>
  <c r="I2046" i="5"/>
  <c r="G2046" i="5"/>
  <c r="H2046" i="5"/>
  <c r="E2046" i="5"/>
  <c r="X2046" i="5" s="1"/>
  <c r="G2047" i="5"/>
  <c r="F2047" i="5"/>
  <c r="H2047" i="5"/>
  <c r="I2047" i="5"/>
  <c r="J2047" i="5"/>
  <c r="R2047" i="5"/>
  <c r="E2047" i="5"/>
  <c r="X2047" i="5" s="1"/>
  <c r="I2048" i="5"/>
  <c r="F2048" i="5"/>
  <c r="G2048" i="5"/>
  <c r="H2048" i="5"/>
  <c r="R2048" i="5"/>
  <c r="J2048" i="5"/>
  <c r="E2048" i="5"/>
  <c r="X2048" i="5" s="1"/>
  <c r="G2049" i="5"/>
  <c r="J2049" i="5"/>
  <c r="R2049" i="5"/>
  <c r="F2049" i="5"/>
  <c r="H2049" i="5"/>
  <c r="I2049" i="5"/>
  <c r="E2049" i="5"/>
  <c r="X2049" i="5" s="1"/>
  <c r="H2050" i="5"/>
  <c r="F2050" i="5"/>
  <c r="G2050" i="5"/>
  <c r="J2050" i="5"/>
  <c r="I2050" i="5"/>
  <c r="R2050" i="5"/>
  <c r="E2050" i="5"/>
  <c r="X2050" i="5" s="1"/>
  <c r="G2051" i="5"/>
  <c r="F2051" i="5"/>
  <c r="J2051" i="5"/>
  <c r="R2051" i="5"/>
  <c r="H2051" i="5"/>
  <c r="I2051" i="5"/>
  <c r="E2051" i="5"/>
  <c r="X2051" i="5" s="1"/>
  <c r="I2052" i="5"/>
  <c r="J2052" i="5"/>
  <c r="H2052" i="5"/>
  <c r="R2052" i="5"/>
  <c r="F2052" i="5"/>
  <c r="G2052" i="5"/>
  <c r="E2052" i="5"/>
  <c r="X2052" i="5" s="1"/>
  <c r="V2053" i="5"/>
  <c r="H2054" i="5"/>
  <c r="J2054" i="5"/>
  <c r="I2054" i="5"/>
  <c r="G2054" i="5"/>
  <c r="R2054" i="5"/>
  <c r="F2054" i="5"/>
  <c r="E2054" i="5"/>
  <c r="X2054" i="5" s="1"/>
  <c r="R2055" i="5"/>
  <c r="I2055" i="5"/>
  <c r="F2055" i="5"/>
  <c r="G2055" i="5"/>
  <c r="H2055" i="5"/>
  <c r="J2055" i="5"/>
  <c r="E2055" i="5"/>
  <c r="X2055" i="5" s="1"/>
  <c r="G2056" i="5"/>
  <c r="H2056" i="5"/>
  <c r="I2056" i="5"/>
  <c r="J2056" i="5"/>
  <c r="R2056" i="5"/>
  <c r="F2056" i="5"/>
  <c r="E2056" i="5"/>
  <c r="X2056" i="5" s="1"/>
  <c r="F2057" i="5"/>
  <c r="I2057" i="5"/>
  <c r="J2057" i="5"/>
  <c r="R2057" i="5"/>
  <c r="H2057" i="5"/>
  <c r="G2057" i="5"/>
  <c r="E2057" i="5"/>
  <c r="X2057" i="5" s="1"/>
  <c r="F2058" i="5"/>
  <c r="R2058" i="5"/>
  <c r="J2058" i="5"/>
  <c r="I2058" i="5"/>
  <c r="H2058" i="5"/>
  <c r="G2058" i="5"/>
  <c r="E2058" i="5"/>
  <c r="X2058" i="5" s="1"/>
  <c r="G2059" i="5"/>
  <c r="F2059" i="5"/>
  <c r="J2059" i="5"/>
  <c r="R2059" i="5"/>
  <c r="H2059" i="5"/>
  <c r="I2059" i="5"/>
  <c r="E2059" i="5"/>
  <c r="X2059" i="5" s="1"/>
  <c r="F2060" i="5"/>
  <c r="H2060" i="5"/>
  <c r="G2060" i="5"/>
  <c r="J2060" i="5"/>
  <c r="I2060" i="5"/>
  <c r="R2060" i="5"/>
  <c r="E2060" i="5"/>
  <c r="X2060" i="5" s="1"/>
  <c r="F2061" i="5"/>
  <c r="G2061" i="5"/>
  <c r="R2061" i="5"/>
  <c r="J2061" i="5"/>
  <c r="I2061" i="5"/>
  <c r="H2061" i="5"/>
  <c r="E2061" i="5"/>
  <c r="X2061" i="5" s="1"/>
  <c r="J2062" i="5"/>
  <c r="H2062" i="5"/>
  <c r="I2062" i="5"/>
  <c r="F2062" i="5"/>
  <c r="G2062" i="5"/>
  <c r="R2062" i="5"/>
  <c r="E2062" i="5"/>
  <c r="X2062" i="5" s="1"/>
  <c r="F2063" i="5"/>
  <c r="J2063" i="5"/>
  <c r="R2063" i="5"/>
  <c r="G2063" i="5"/>
  <c r="I2063" i="5"/>
  <c r="H2063" i="5"/>
  <c r="E2063" i="5"/>
  <c r="X2063" i="5" s="1"/>
  <c r="G2064" i="5"/>
  <c r="H2064" i="5"/>
  <c r="I2064" i="5"/>
  <c r="J2064" i="5"/>
  <c r="R2064" i="5"/>
  <c r="F2064" i="5"/>
  <c r="E2064" i="5"/>
  <c r="X2064" i="5" s="1"/>
  <c r="I2065" i="5"/>
  <c r="G2065" i="5"/>
  <c r="H2065" i="5"/>
  <c r="J2065" i="5"/>
  <c r="R2065" i="5"/>
  <c r="F2065" i="5"/>
  <c r="E2065" i="5"/>
  <c r="X2065" i="5" s="1"/>
  <c r="F2066" i="5"/>
  <c r="I2066" i="5"/>
  <c r="R2066" i="5"/>
  <c r="H2066" i="5"/>
  <c r="G2066" i="5"/>
  <c r="J2066" i="5"/>
  <c r="E2066" i="5"/>
  <c r="X2066" i="5" s="1"/>
  <c r="G2067" i="5"/>
  <c r="F2067" i="5"/>
  <c r="J2067" i="5"/>
  <c r="R2067" i="5"/>
  <c r="H2067" i="5"/>
  <c r="I2067" i="5"/>
  <c r="E2067" i="5"/>
  <c r="X2067" i="5" s="1"/>
  <c r="G2068" i="5"/>
  <c r="I2068" i="5"/>
  <c r="F2068" i="5"/>
  <c r="H2068" i="5"/>
  <c r="J2068" i="5"/>
  <c r="R2068" i="5"/>
  <c r="E2068" i="5"/>
  <c r="X2068" i="5" s="1"/>
  <c r="H2069" i="5"/>
  <c r="R2069" i="5"/>
  <c r="F2069" i="5"/>
  <c r="J2069" i="5"/>
  <c r="I2069" i="5"/>
  <c r="G2069" i="5"/>
  <c r="E2069" i="5"/>
  <c r="X2069" i="5" s="1"/>
  <c r="H2070" i="5"/>
  <c r="F2070" i="5"/>
  <c r="J2070" i="5"/>
  <c r="G2070" i="5"/>
  <c r="I2070" i="5"/>
  <c r="R2070" i="5"/>
  <c r="E2070" i="5"/>
  <c r="X2070" i="5" s="1"/>
  <c r="G2071" i="5"/>
  <c r="R2071" i="5"/>
  <c r="I2071" i="5"/>
  <c r="F2071" i="5"/>
  <c r="J2071" i="5"/>
  <c r="H2071" i="5"/>
  <c r="E2071" i="5"/>
  <c r="X2071" i="5" s="1"/>
  <c r="V2072" i="5"/>
  <c r="G2073" i="5"/>
  <c r="I2073" i="5"/>
  <c r="J2073" i="5"/>
  <c r="F2073" i="5"/>
  <c r="H2073" i="5"/>
  <c r="R2073" i="5"/>
  <c r="E2073" i="5"/>
  <c r="X2073" i="5" s="1"/>
  <c r="I2074" i="5"/>
  <c r="H2074" i="5"/>
  <c r="J2074" i="5"/>
  <c r="R2074" i="5"/>
  <c r="G2074" i="5"/>
  <c r="F2074" i="5"/>
  <c r="E2074" i="5"/>
  <c r="X2074" i="5" s="1"/>
  <c r="V2075" i="5"/>
  <c r="R2076" i="5"/>
  <c r="H2076" i="5"/>
  <c r="J2076" i="5"/>
  <c r="G2076" i="5"/>
  <c r="I2076" i="5"/>
  <c r="F2076" i="5"/>
  <c r="E2076" i="5"/>
  <c r="X2076" i="5" s="1"/>
  <c r="I2077" i="5"/>
  <c r="R2077" i="5"/>
  <c r="J2077" i="5"/>
  <c r="H2077" i="5"/>
  <c r="G2077" i="5"/>
  <c r="F2077" i="5"/>
  <c r="E2077" i="5"/>
  <c r="X2077" i="5" s="1"/>
  <c r="H2078" i="5"/>
  <c r="J2078" i="5"/>
  <c r="R2078" i="5"/>
  <c r="G2078" i="5"/>
  <c r="F2078" i="5"/>
  <c r="I2078" i="5"/>
  <c r="E2078" i="5"/>
  <c r="X2078" i="5" s="1"/>
  <c r="G2079" i="5"/>
  <c r="F2079" i="5"/>
  <c r="J2079" i="5"/>
  <c r="R2079" i="5"/>
  <c r="H2079" i="5"/>
  <c r="I2079" i="5"/>
  <c r="E2079" i="5"/>
  <c r="X2079" i="5" s="1"/>
  <c r="G2080" i="5"/>
  <c r="I2080" i="5"/>
  <c r="J2080" i="5"/>
  <c r="R2080" i="5"/>
  <c r="F2080" i="5"/>
  <c r="H2080" i="5"/>
  <c r="E2080" i="5"/>
  <c r="X2080" i="5" s="1"/>
  <c r="G2081" i="5"/>
  <c r="I2081" i="5"/>
  <c r="H2081" i="5"/>
  <c r="J2081" i="5"/>
  <c r="R2081" i="5"/>
  <c r="F2081" i="5"/>
  <c r="E2081" i="5"/>
  <c r="X2081" i="5" s="1"/>
  <c r="R2082" i="5"/>
  <c r="J2082" i="5"/>
  <c r="F2082" i="5"/>
  <c r="G2082" i="5"/>
  <c r="I2082" i="5"/>
  <c r="H2082" i="5"/>
  <c r="E2082" i="5"/>
  <c r="X2082" i="5" s="1"/>
  <c r="G2083" i="5"/>
  <c r="F2083" i="5"/>
  <c r="J2083" i="5"/>
  <c r="R2083" i="5"/>
  <c r="H2083" i="5"/>
  <c r="I2083" i="5"/>
  <c r="E2083" i="5"/>
  <c r="X2083" i="5" s="1"/>
  <c r="G2084" i="5"/>
  <c r="F2084" i="5"/>
  <c r="H2084" i="5"/>
  <c r="I2084" i="5"/>
  <c r="J2084" i="5"/>
  <c r="R2084" i="5"/>
  <c r="E2084" i="5"/>
  <c r="X2084" i="5" s="1"/>
  <c r="G2085" i="5"/>
  <c r="R2085" i="5"/>
  <c r="I2085" i="5"/>
  <c r="F2085" i="5"/>
  <c r="H2085" i="5"/>
  <c r="J2085" i="5"/>
  <c r="E2085" i="5"/>
  <c r="X2085" i="5" s="1"/>
  <c r="I2086" i="5"/>
  <c r="R2086" i="5"/>
  <c r="J2086" i="5"/>
  <c r="G2086" i="5"/>
  <c r="H2086" i="5"/>
  <c r="F2086" i="5"/>
  <c r="E2086" i="5"/>
  <c r="X2086" i="5" s="1"/>
  <c r="G2087" i="5"/>
  <c r="R2087" i="5"/>
  <c r="H2087" i="5"/>
  <c r="I2087" i="5"/>
  <c r="J2087" i="5"/>
  <c r="F2087" i="5"/>
  <c r="E2087" i="5"/>
  <c r="X2087" i="5" s="1"/>
  <c r="I2088" i="5"/>
  <c r="H2088" i="5"/>
  <c r="R2088" i="5"/>
  <c r="J2088" i="5"/>
  <c r="G2088" i="5"/>
  <c r="F2088" i="5"/>
  <c r="E2088" i="5"/>
  <c r="X2088" i="5" s="1"/>
  <c r="G2089" i="5"/>
  <c r="F2089" i="5"/>
  <c r="H2089" i="5"/>
  <c r="I2089" i="5"/>
  <c r="R2089" i="5"/>
  <c r="J2089" i="5"/>
  <c r="E2089" i="5"/>
  <c r="X2089" i="5" s="1"/>
  <c r="G2090" i="5"/>
  <c r="J2090" i="5"/>
  <c r="R2090" i="5"/>
  <c r="H2090" i="5"/>
  <c r="I2090" i="5"/>
  <c r="F2090" i="5"/>
  <c r="E2090" i="5"/>
  <c r="X2090" i="5" s="1"/>
  <c r="F2091" i="5"/>
  <c r="I2091" i="5"/>
  <c r="J2091" i="5"/>
  <c r="H2091" i="5"/>
  <c r="G2091" i="5"/>
  <c r="R2091" i="5"/>
  <c r="E2091" i="5"/>
  <c r="X2091" i="5" s="1"/>
  <c r="J2092" i="5"/>
  <c r="R2092" i="5"/>
  <c r="F2092" i="5"/>
  <c r="I2092" i="5"/>
  <c r="H2092" i="5"/>
  <c r="G2092" i="5"/>
  <c r="E2092" i="5"/>
  <c r="X2092" i="5" s="1"/>
  <c r="G2093" i="5"/>
  <c r="F2093" i="5"/>
  <c r="H2093" i="5"/>
  <c r="J2093" i="5"/>
  <c r="R2093" i="5"/>
  <c r="I2093" i="5"/>
  <c r="E2093" i="5"/>
  <c r="X2093" i="5" s="1"/>
  <c r="R2094" i="5"/>
  <c r="I2094" i="5"/>
  <c r="H2094" i="5"/>
  <c r="J2094" i="5"/>
  <c r="F2094" i="5"/>
  <c r="G2094" i="5"/>
  <c r="E2094" i="5"/>
  <c r="X2094" i="5" s="1"/>
  <c r="F2095" i="5"/>
  <c r="H2095" i="5"/>
  <c r="G2095" i="5"/>
  <c r="I2095" i="5"/>
  <c r="J2095" i="5"/>
  <c r="R2095" i="5"/>
  <c r="E2095" i="5"/>
  <c r="X2095" i="5" s="1"/>
  <c r="G2096" i="5"/>
  <c r="F2096" i="5"/>
  <c r="H2096" i="5"/>
  <c r="I2096" i="5"/>
  <c r="J2096" i="5"/>
  <c r="R2096" i="5"/>
  <c r="E2096" i="5"/>
  <c r="X2096" i="5" s="1"/>
  <c r="G2097" i="5"/>
  <c r="F2097" i="5"/>
  <c r="H2097" i="5"/>
  <c r="J2097" i="5"/>
  <c r="R2097" i="5"/>
  <c r="I2097" i="5"/>
  <c r="E2097" i="5"/>
  <c r="X2097" i="5" s="1"/>
  <c r="G2098" i="5"/>
  <c r="J2098" i="5"/>
  <c r="F2098" i="5"/>
  <c r="H2098" i="5"/>
  <c r="I2098" i="5"/>
  <c r="R2098" i="5"/>
  <c r="E2098" i="5"/>
  <c r="X2098" i="5" s="1"/>
  <c r="H2099" i="5"/>
  <c r="I2099" i="5"/>
  <c r="G2099" i="5"/>
  <c r="F2099" i="5"/>
  <c r="J2099" i="5"/>
  <c r="R2099" i="5"/>
  <c r="E2099" i="5"/>
  <c r="X2099" i="5" s="1"/>
  <c r="F2100" i="5"/>
  <c r="I2100" i="5"/>
  <c r="H2100" i="5"/>
  <c r="R2100" i="5"/>
  <c r="G2100" i="5"/>
  <c r="J2100" i="5"/>
  <c r="E2100" i="5"/>
  <c r="X2100" i="5" s="1"/>
  <c r="G2101" i="5"/>
  <c r="F2101" i="5"/>
  <c r="H2101" i="5"/>
  <c r="J2101" i="5"/>
  <c r="R2101" i="5"/>
  <c r="I2101" i="5"/>
  <c r="E2101" i="5"/>
  <c r="X2101" i="5" s="1"/>
  <c r="J2102" i="5"/>
  <c r="I2102" i="5"/>
  <c r="H2102" i="5"/>
  <c r="G2102" i="5"/>
  <c r="F2102" i="5"/>
  <c r="R2102" i="5"/>
  <c r="E2102" i="5"/>
  <c r="X2102" i="5" s="1"/>
  <c r="H2103" i="5"/>
  <c r="G2103" i="5"/>
  <c r="J2103" i="5"/>
  <c r="I2103" i="5"/>
  <c r="F2103" i="5"/>
  <c r="R2103" i="5"/>
  <c r="E2103" i="5"/>
  <c r="X2103" i="5" s="1"/>
  <c r="G2104" i="5"/>
  <c r="F2104" i="5"/>
  <c r="H2104" i="5"/>
  <c r="I2104" i="5"/>
  <c r="J2104" i="5"/>
  <c r="R2104" i="5"/>
  <c r="E2104" i="5"/>
  <c r="X2104" i="5" s="1"/>
  <c r="G2105" i="5"/>
  <c r="F2105" i="5"/>
  <c r="H2105" i="5"/>
  <c r="J2105" i="5"/>
  <c r="R2105" i="5"/>
  <c r="I2105" i="5"/>
  <c r="E2105" i="5"/>
  <c r="X2105" i="5" s="1"/>
  <c r="G2106" i="5"/>
  <c r="J2106" i="5"/>
  <c r="R2106" i="5"/>
  <c r="H2106" i="5"/>
  <c r="I2106" i="5"/>
  <c r="F2106" i="5"/>
  <c r="E2106" i="5"/>
  <c r="X2106" i="5" s="1"/>
  <c r="G2107" i="5"/>
  <c r="J2107" i="5"/>
  <c r="R2107" i="5"/>
  <c r="F2107" i="5"/>
  <c r="H2107" i="5"/>
  <c r="I2107" i="5"/>
  <c r="E2107" i="5"/>
  <c r="X2107" i="5" s="1"/>
  <c r="G2108" i="5"/>
  <c r="F2108" i="5"/>
  <c r="H2108" i="5"/>
  <c r="I2108" i="5"/>
  <c r="J2108" i="5"/>
  <c r="R2108" i="5"/>
  <c r="E2108" i="5"/>
  <c r="X2108" i="5" s="1"/>
  <c r="G2109" i="5"/>
  <c r="F2109" i="5"/>
  <c r="H2109" i="5"/>
  <c r="J2109" i="5"/>
  <c r="R2109" i="5"/>
  <c r="I2109" i="5"/>
  <c r="E2109" i="5"/>
  <c r="X2109" i="5" s="1"/>
  <c r="H2110" i="5"/>
  <c r="R2110" i="5"/>
  <c r="J2110" i="5"/>
  <c r="F2110" i="5"/>
  <c r="G2110" i="5"/>
  <c r="I2110" i="5"/>
  <c r="E2110" i="5"/>
  <c r="X2110" i="5" s="1"/>
  <c r="R2111" i="5"/>
  <c r="F2111" i="5"/>
  <c r="G2111" i="5"/>
  <c r="J2111" i="5"/>
  <c r="I2111" i="5"/>
  <c r="H2111" i="5"/>
  <c r="E2111" i="5"/>
  <c r="X2111" i="5" s="1"/>
  <c r="G2112" i="5"/>
  <c r="F2112" i="5"/>
  <c r="H2112" i="5"/>
  <c r="I2112" i="5"/>
  <c r="J2112" i="5"/>
  <c r="R2112" i="5"/>
  <c r="E2112" i="5"/>
  <c r="X2112" i="5" s="1"/>
  <c r="G2113" i="5"/>
  <c r="I2113" i="5"/>
  <c r="F2113" i="5"/>
  <c r="H2113" i="5"/>
  <c r="J2113" i="5"/>
  <c r="R2113" i="5"/>
  <c r="E2113" i="5"/>
  <c r="X2113" i="5" s="1"/>
  <c r="J2114" i="5"/>
  <c r="R2114" i="5"/>
  <c r="I2114" i="5"/>
  <c r="G2114" i="5"/>
  <c r="F2114" i="5"/>
  <c r="H2114" i="5"/>
  <c r="E2114" i="5"/>
  <c r="X2114" i="5" s="1"/>
  <c r="R2115" i="5"/>
  <c r="H2115" i="5"/>
  <c r="F2115" i="5"/>
  <c r="I2115" i="5"/>
  <c r="G2115" i="5"/>
  <c r="J2115" i="5"/>
  <c r="E2115" i="5"/>
  <c r="X2115" i="5" s="1"/>
  <c r="H2116" i="5"/>
  <c r="J2116" i="5"/>
  <c r="F2116" i="5"/>
  <c r="I2116" i="5"/>
  <c r="G2116" i="5"/>
  <c r="R2116" i="5"/>
  <c r="E2116" i="5"/>
  <c r="X2116" i="5" s="1"/>
  <c r="I2117" i="5"/>
  <c r="F2117" i="5"/>
  <c r="H2117" i="5"/>
  <c r="G2117" i="5"/>
  <c r="R2117" i="5"/>
  <c r="J2117" i="5"/>
  <c r="E2117" i="5"/>
  <c r="X2117" i="5" s="1"/>
  <c r="G2118" i="5"/>
  <c r="R2118" i="5"/>
  <c r="F2118" i="5"/>
  <c r="I2118" i="5"/>
  <c r="H2118" i="5"/>
  <c r="J2118" i="5"/>
  <c r="E2118" i="5"/>
  <c r="X2118" i="5" s="1"/>
  <c r="F2119" i="5"/>
  <c r="I2119" i="5"/>
  <c r="G2119" i="5"/>
  <c r="J2119" i="5"/>
  <c r="H2119" i="5"/>
  <c r="R2119" i="5"/>
  <c r="E2119" i="5"/>
  <c r="X2119" i="5" s="1"/>
  <c r="I2120" i="5"/>
  <c r="H2120" i="5"/>
  <c r="F2120" i="5"/>
  <c r="G2120" i="5"/>
  <c r="J2120" i="5"/>
  <c r="R2120" i="5"/>
  <c r="E2120" i="5"/>
  <c r="X2120" i="5" s="1"/>
  <c r="G2121" i="5"/>
  <c r="F2121" i="5"/>
  <c r="H2121" i="5"/>
  <c r="I2121" i="5"/>
  <c r="J2121" i="5"/>
  <c r="R2121" i="5"/>
  <c r="E2121" i="5"/>
  <c r="X2121" i="5" s="1"/>
  <c r="I2122" i="5"/>
  <c r="H2122" i="5"/>
  <c r="G2122" i="5"/>
  <c r="R2122" i="5"/>
  <c r="F2122" i="5"/>
  <c r="J2122" i="5"/>
  <c r="E2122" i="5"/>
  <c r="X2122" i="5" s="1"/>
  <c r="H2123" i="5"/>
  <c r="R2123" i="5"/>
  <c r="I2123" i="5"/>
  <c r="F2123" i="5"/>
  <c r="J2123" i="5"/>
  <c r="G2123" i="5"/>
  <c r="E2123" i="5"/>
  <c r="X2123" i="5" s="1"/>
  <c r="J2124" i="5"/>
  <c r="G2124" i="5"/>
  <c r="R2124" i="5"/>
  <c r="F2124" i="5"/>
  <c r="H2124" i="5"/>
  <c r="I2124" i="5"/>
  <c r="E2124" i="5"/>
  <c r="X2124" i="5" s="1"/>
  <c r="I2125" i="5"/>
  <c r="G2125" i="5"/>
  <c r="J2125" i="5"/>
  <c r="R2125" i="5"/>
  <c r="H2125" i="5"/>
  <c r="F2125" i="5"/>
  <c r="E2125" i="5"/>
  <c r="X2125" i="5" s="1"/>
  <c r="G2126" i="5"/>
  <c r="R2126" i="5"/>
  <c r="J2126" i="5"/>
  <c r="H2126" i="5"/>
  <c r="F2126" i="5"/>
  <c r="I2126" i="5"/>
  <c r="E2126" i="5"/>
  <c r="X2126" i="5" s="1"/>
  <c r="R2127" i="5"/>
  <c r="F2127" i="5"/>
  <c r="I2127" i="5"/>
  <c r="G2127" i="5"/>
  <c r="H2127" i="5"/>
  <c r="J2127" i="5"/>
  <c r="E2127" i="5"/>
  <c r="X2127" i="5" s="1"/>
  <c r="G2128" i="5"/>
  <c r="H2128" i="5"/>
  <c r="I2128" i="5"/>
  <c r="J2128" i="5"/>
  <c r="R2128" i="5"/>
  <c r="F2128" i="5"/>
  <c r="E2128" i="5"/>
  <c r="X2128" i="5" s="1"/>
  <c r="G2129" i="5"/>
  <c r="I2129" i="5"/>
  <c r="J2129" i="5"/>
  <c r="R2129" i="5"/>
  <c r="H2129" i="5"/>
  <c r="F2129" i="5"/>
  <c r="E2129" i="5"/>
  <c r="X2129" i="5" s="1"/>
  <c r="G2130" i="5"/>
  <c r="R2130" i="5"/>
  <c r="H2130" i="5"/>
  <c r="I2130" i="5"/>
  <c r="F2130" i="5"/>
  <c r="J2130" i="5"/>
  <c r="E2130" i="5"/>
  <c r="X2130" i="5" s="1"/>
  <c r="V2131" i="5"/>
  <c r="F2132" i="5"/>
  <c r="G2132" i="5"/>
  <c r="H2132" i="5"/>
  <c r="I2132" i="5"/>
  <c r="J2132" i="5"/>
  <c r="R2132" i="5"/>
  <c r="E2132" i="5"/>
  <c r="X2132" i="5" s="1"/>
  <c r="R2133" i="5"/>
  <c r="G2133" i="5"/>
  <c r="I2133" i="5"/>
  <c r="H2133" i="5"/>
  <c r="F2133" i="5"/>
  <c r="J2133" i="5"/>
  <c r="E2133" i="5"/>
  <c r="X2133" i="5" s="1"/>
  <c r="H2134" i="5"/>
  <c r="G2134" i="5"/>
  <c r="I2134" i="5"/>
  <c r="J2134" i="5"/>
  <c r="R2134" i="5"/>
  <c r="F2134" i="5"/>
  <c r="E2134" i="5"/>
  <c r="X2134" i="5" s="1"/>
  <c r="J2135" i="5"/>
  <c r="I2135" i="5"/>
  <c r="R2135" i="5"/>
  <c r="G2135" i="5"/>
  <c r="F2135" i="5"/>
  <c r="H2135" i="5"/>
  <c r="E2135" i="5"/>
  <c r="X2135" i="5" s="1"/>
  <c r="H2136" i="5"/>
  <c r="I2136" i="5"/>
  <c r="J2136" i="5"/>
  <c r="G2136" i="5"/>
  <c r="R2136" i="5"/>
  <c r="F2136" i="5"/>
  <c r="E2136" i="5"/>
  <c r="X2136" i="5" s="1"/>
  <c r="H2137" i="5"/>
  <c r="G2137" i="5"/>
  <c r="F2137" i="5"/>
  <c r="J2137" i="5"/>
  <c r="R2137" i="5"/>
  <c r="I2137" i="5"/>
  <c r="E2137" i="5"/>
  <c r="X2137" i="5" s="1"/>
  <c r="G2138" i="5"/>
  <c r="H2138" i="5"/>
  <c r="I2138" i="5"/>
  <c r="J2138" i="5"/>
  <c r="R2138" i="5"/>
  <c r="F2138" i="5"/>
  <c r="E2138" i="5"/>
  <c r="X2138" i="5" s="1"/>
  <c r="F2139" i="5"/>
  <c r="R2139" i="5"/>
  <c r="H2139" i="5"/>
  <c r="I2139" i="5"/>
  <c r="G2139" i="5"/>
  <c r="J2139" i="5"/>
  <c r="E2139" i="5"/>
  <c r="X2139" i="5" s="1"/>
  <c r="R2140" i="5"/>
  <c r="G2140" i="5"/>
  <c r="I2140" i="5"/>
  <c r="F2140" i="5"/>
  <c r="J2140" i="5"/>
  <c r="H2140" i="5"/>
  <c r="E2140" i="5"/>
  <c r="X2140" i="5" s="1"/>
  <c r="I2141" i="5"/>
  <c r="G2141" i="5"/>
  <c r="F2141" i="5"/>
  <c r="J2141" i="5"/>
  <c r="R2141" i="5"/>
  <c r="H2141" i="5"/>
  <c r="E2141" i="5"/>
  <c r="X2141" i="5" s="1"/>
  <c r="G2142" i="5"/>
  <c r="R2142" i="5"/>
  <c r="J2142" i="5"/>
  <c r="I2142" i="5"/>
  <c r="H2142" i="5"/>
  <c r="F2142" i="5"/>
  <c r="E2142" i="5"/>
  <c r="X2142" i="5" s="1"/>
  <c r="R2143" i="5"/>
  <c r="F2143" i="5"/>
  <c r="H2143" i="5"/>
  <c r="I2143" i="5"/>
  <c r="J2143" i="5"/>
  <c r="G2143" i="5"/>
  <c r="E2143" i="5"/>
  <c r="X2143" i="5" s="1"/>
  <c r="G2144" i="5"/>
  <c r="F2144" i="5"/>
  <c r="H2144" i="5"/>
  <c r="I2144" i="5"/>
  <c r="J2144" i="5"/>
  <c r="R2144" i="5"/>
  <c r="E2144" i="5"/>
  <c r="X2144" i="5" s="1"/>
  <c r="I2145" i="5"/>
  <c r="G2145" i="5"/>
  <c r="J2145" i="5"/>
  <c r="R2145" i="5"/>
  <c r="H2145" i="5"/>
  <c r="F2145" i="5"/>
  <c r="E2145" i="5"/>
  <c r="X2145" i="5" s="1"/>
  <c r="G2146" i="5"/>
  <c r="R2146" i="5"/>
  <c r="I2146" i="5"/>
  <c r="H2146" i="5"/>
  <c r="F2146" i="5"/>
  <c r="J2146" i="5"/>
  <c r="E2146" i="5"/>
  <c r="X2146" i="5" s="1"/>
  <c r="G2147" i="5"/>
  <c r="J2147" i="5"/>
  <c r="R2147" i="5"/>
  <c r="F2147" i="5"/>
  <c r="H2147" i="5"/>
  <c r="I2147" i="5"/>
  <c r="E2147" i="5"/>
  <c r="X2147" i="5" s="1"/>
  <c r="J2148" i="5"/>
  <c r="H2148" i="5"/>
  <c r="F2148" i="5"/>
  <c r="R2148" i="5"/>
  <c r="G2148" i="5"/>
  <c r="I2148" i="5"/>
  <c r="E2148" i="5"/>
  <c r="X2148" i="5" s="1"/>
  <c r="G2149" i="5"/>
  <c r="F2149" i="5"/>
  <c r="H2149" i="5"/>
  <c r="I2149" i="5"/>
  <c r="J2149" i="5"/>
  <c r="R2149" i="5"/>
  <c r="E2149" i="5"/>
  <c r="X2149" i="5" s="1"/>
  <c r="I2150" i="5"/>
  <c r="J2150" i="5"/>
  <c r="G2150" i="5"/>
  <c r="F2150" i="5"/>
  <c r="H2150" i="5"/>
  <c r="R2150" i="5"/>
  <c r="E2150" i="5"/>
  <c r="X2150" i="5" s="1"/>
  <c r="J2151" i="5"/>
  <c r="G2151" i="5"/>
  <c r="F2151" i="5"/>
  <c r="I2151" i="5"/>
  <c r="H2151" i="5"/>
  <c r="R2151" i="5"/>
  <c r="E2151" i="5"/>
  <c r="X2151" i="5" s="1"/>
  <c r="G2152" i="5"/>
  <c r="F2152" i="5"/>
  <c r="H2152" i="5"/>
  <c r="I2152" i="5"/>
  <c r="J2152" i="5"/>
  <c r="R2152" i="5"/>
  <c r="E2152" i="5"/>
  <c r="X2152" i="5" s="1"/>
  <c r="G2153" i="5"/>
  <c r="F2153" i="5"/>
  <c r="H2153" i="5"/>
  <c r="I2153" i="5"/>
  <c r="J2153" i="5"/>
  <c r="R2153" i="5"/>
  <c r="E2153" i="5"/>
  <c r="X2153" i="5" s="1"/>
  <c r="I2154" i="5"/>
  <c r="G2154" i="5"/>
  <c r="R2154" i="5"/>
  <c r="F2154" i="5"/>
  <c r="H2154" i="5"/>
  <c r="J2154" i="5"/>
  <c r="E2154" i="5"/>
  <c r="X2154" i="5" s="1"/>
  <c r="F2155" i="5"/>
  <c r="G2155" i="5"/>
  <c r="R2155" i="5"/>
  <c r="I2155" i="5"/>
  <c r="H2155" i="5"/>
  <c r="J2155" i="5"/>
  <c r="E2155" i="5"/>
  <c r="X2155" i="5" s="1"/>
  <c r="G2156" i="5"/>
  <c r="F2156" i="5"/>
  <c r="H2156" i="5"/>
  <c r="I2156" i="5"/>
  <c r="J2156" i="5"/>
  <c r="R2156" i="5"/>
  <c r="E2156" i="5"/>
  <c r="X2156" i="5" s="1"/>
  <c r="H2157" i="5"/>
  <c r="R2157" i="5"/>
  <c r="G2157" i="5"/>
  <c r="F2157" i="5"/>
  <c r="I2157" i="5"/>
  <c r="J2157" i="5"/>
  <c r="E2157" i="5"/>
  <c r="X2157" i="5" s="1"/>
  <c r="G2158" i="5"/>
  <c r="R2158" i="5"/>
  <c r="J2158" i="5"/>
  <c r="F2158" i="5"/>
  <c r="H2158" i="5"/>
  <c r="I2158" i="5"/>
  <c r="E2158" i="5"/>
  <c r="X2158" i="5" s="1"/>
  <c r="R2159" i="5"/>
  <c r="H2159" i="5"/>
  <c r="F2159" i="5"/>
  <c r="I2159" i="5"/>
  <c r="G2159" i="5"/>
  <c r="J2159" i="5"/>
  <c r="E2159" i="5"/>
  <c r="X2159" i="5" s="1"/>
  <c r="F2160" i="5"/>
  <c r="I2160" i="5"/>
  <c r="R2160" i="5"/>
  <c r="G2160" i="5"/>
  <c r="H2160" i="5"/>
  <c r="J2160" i="5"/>
  <c r="E2160" i="5"/>
  <c r="X2160" i="5" s="1"/>
  <c r="H2161" i="5"/>
  <c r="J2161" i="5"/>
  <c r="F2161" i="5"/>
  <c r="I2161" i="5"/>
  <c r="R2161" i="5"/>
  <c r="G2161" i="5"/>
  <c r="E2161" i="5"/>
  <c r="X2161" i="5" s="1"/>
  <c r="H2162" i="5"/>
  <c r="I2162" i="5"/>
  <c r="R2162" i="5"/>
  <c r="G2162" i="5"/>
  <c r="F2162" i="5"/>
  <c r="J2162" i="5"/>
  <c r="E2162" i="5"/>
  <c r="X2162" i="5" s="1"/>
  <c r="G2163" i="5"/>
  <c r="J2163" i="5"/>
  <c r="R2163" i="5"/>
  <c r="F2163" i="5"/>
  <c r="H2163" i="5"/>
  <c r="I2163" i="5"/>
  <c r="E2163" i="5"/>
  <c r="X2163" i="5" s="1"/>
  <c r="I2164" i="5"/>
  <c r="H2164" i="5"/>
  <c r="F2164" i="5"/>
  <c r="G2164" i="5"/>
  <c r="J2164" i="5"/>
  <c r="R2164" i="5"/>
  <c r="E2164" i="5"/>
  <c r="X2164" i="5" s="1"/>
  <c r="G2165" i="5"/>
  <c r="F2165" i="5"/>
  <c r="H2165" i="5"/>
  <c r="J2165" i="5"/>
  <c r="I2165" i="5"/>
  <c r="R2165" i="5"/>
  <c r="E2165" i="5"/>
  <c r="X2165" i="5" s="1"/>
  <c r="G2166" i="5"/>
  <c r="H2166" i="5"/>
  <c r="I2166" i="5"/>
  <c r="J2166" i="5"/>
  <c r="R2166" i="5"/>
  <c r="F2166" i="5"/>
  <c r="E2166" i="5"/>
  <c r="X2166" i="5" s="1"/>
  <c r="J2167" i="5"/>
  <c r="H2167" i="5"/>
  <c r="F2167" i="5"/>
  <c r="G2167" i="5"/>
  <c r="R2167" i="5"/>
  <c r="I2167" i="5"/>
  <c r="E2167" i="5"/>
  <c r="X2167" i="5" s="1"/>
  <c r="F2168" i="5"/>
  <c r="R2168" i="5"/>
  <c r="H2168" i="5"/>
  <c r="J2168" i="5"/>
  <c r="G2168" i="5"/>
  <c r="I2168" i="5"/>
  <c r="E2168" i="5"/>
  <c r="X2168" i="5" s="1"/>
  <c r="F2169" i="5"/>
  <c r="I2169" i="5"/>
  <c r="H2169" i="5"/>
  <c r="G2169" i="5"/>
  <c r="J2169" i="5"/>
  <c r="R2169" i="5"/>
  <c r="E2169" i="5"/>
  <c r="X2169" i="5" s="1"/>
  <c r="G2170" i="5"/>
  <c r="H2170" i="5"/>
  <c r="I2170" i="5"/>
  <c r="J2170" i="5"/>
  <c r="R2170" i="5"/>
  <c r="F2170" i="5"/>
  <c r="E2170" i="5"/>
  <c r="X2170" i="5" s="1"/>
  <c r="H2171" i="5"/>
  <c r="F2171" i="5"/>
  <c r="I2171" i="5"/>
  <c r="G2171" i="5"/>
  <c r="J2171" i="5"/>
  <c r="R2171" i="5"/>
  <c r="E2171" i="5"/>
  <c r="X2171" i="5" s="1"/>
  <c r="I2172" i="5"/>
  <c r="F2172" i="5"/>
  <c r="R2172" i="5"/>
  <c r="H2172" i="5"/>
  <c r="G2172" i="5"/>
  <c r="J2172" i="5"/>
  <c r="E2172" i="5"/>
  <c r="X2172" i="5" s="1"/>
  <c r="F2173" i="5"/>
  <c r="G2173" i="5"/>
  <c r="H2173" i="5"/>
  <c r="J2173" i="5"/>
  <c r="I2173" i="5"/>
  <c r="R2173" i="5"/>
  <c r="E2173" i="5"/>
  <c r="X2173" i="5" s="1"/>
  <c r="G2174" i="5"/>
  <c r="R2174" i="5"/>
  <c r="J2174" i="5"/>
  <c r="I2174" i="5"/>
  <c r="H2174" i="5"/>
  <c r="F2174" i="5"/>
  <c r="E2174" i="5"/>
  <c r="X2174" i="5" s="1"/>
  <c r="I2175" i="5"/>
  <c r="R2175" i="5"/>
  <c r="G2175" i="5"/>
  <c r="F2175" i="5"/>
  <c r="H2175" i="5"/>
  <c r="J2175" i="5"/>
  <c r="E2175" i="5"/>
  <c r="X2175" i="5" s="1"/>
  <c r="H2176" i="5"/>
  <c r="R2176" i="5"/>
  <c r="I2176" i="5"/>
  <c r="G2176" i="5"/>
  <c r="F2176" i="5"/>
  <c r="J2176" i="5"/>
  <c r="E2176" i="5"/>
  <c r="X2176" i="5" s="1"/>
  <c r="F2177" i="5"/>
  <c r="H2177" i="5"/>
  <c r="G2177" i="5"/>
  <c r="R2177" i="5"/>
  <c r="J2177" i="5"/>
  <c r="I2177" i="5"/>
  <c r="E2177" i="5"/>
  <c r="X2177" i="5" s="1"/>
  <c r="G2178" i="5"/>
  <c r="R2178" i="5"/>
  <c r="J2178" i="5"/>
  <c r="I2178" i="5"/>
  <c r="F2178" i="5"/>
  <c r="H2178" i="5"/>
  <c r="E2178" i="5"/>
  <c r="X2178" i="5" s="1"/>
  <c r="G2179" i="5"/>
  <c r="R2179" i="5"/>
  <c r="J2179" i="5"/>
  <c r="I2179" i="5"/>
  <c r="H2179" i="5"/>
  <c r="F2179" i="5"/>
  <c r="E2179" i="5"/>
  <c r="X2179" i="5" s="1"/>
  <c r="G2180" i="5"/>
  <c r="F2180" i="5"/>
  <c r="R2180" i="5"/>
  <c r="J2180" i="5"/>
  <c r="I2180" i="5"/>
  <c r="H2180" i="5"/>
  <c r="E2180" i="5"/>
  <c r="X2180" i="5" s="1"/>
  <c r="F2181" i="5"/>
  <c r="I2181" i="5"/>
  <c r="H2181" i="5"/>
  <c r="G2181" i="5"/>
  <c r="R2181" i="5"/>
  <c r="J2181" i="5"/>
  <c r="E2181" i="5"/>
  <c r="X2181" i="5" s="1"/>
  <c r="G2182" i="5"/>
  <c r="I2182" i="5"/>
  <c r="J2182" i="5"/>
  <c r="R2182" i="5"/>
  <c r="F2182" i="5"/>
  <c r="H2182" i="5"/>
  <c r="E2182" i="5"/>
  <c r="X2182" i="5" s="1"/>
  <c r="G2183" i="5"/>
  <c r="R2183" i="5"/>
  <c r="F2183" i="5"/>
  <c r="H2183" i="5"/>
  <c r="I2183" i="5"/>
  <c r="J2183" i="5"/>
  <c r="E2183" i="5"/>
  <c r="X2183" i="5" s="1"/>
  <c r="G2184" i="5"/>
  <c r="J2184" i="5"/>
  <c r="I2184" i="5"/>
  <c r="H2184" i="5"/>
  <c r="R2184" i="5"/>
  <c r="F2184" i="5"/>
  <c r="E2184" i="5"/>
  <c r="X2184" i="5" s="1"/>
  <c r="G2185" i="5"/>
  <c r="R2185" i="5"/>
  <c r="J2185" i="5"/>
  <c r="H2185" i="5"/>
  <c r="I2185" i="5"/>
  <c r="F2185" i="5"/>
  <c r="E2185" i="5"/>
  <c r="X2185" i="5" s="1"/>
  <c r="R2186" i="5"/>
  <c r="G2186" i="5"/>
  <c r="F2186" i="5"/>
  <c r="H2186" i="5"/>
  <c r="I2186" i="5"/>
  <c r="J2186" i="5"/>
  <c r="E2186" i="5"/>
  <c r="X2186" i="5" s="1"/>
  <c r="G2187" i="5"/>
  <c r="I2187" i="5"/>
  <c r="R2187" i="5"/>
  <c r="J2187" i="5"/>
  <c r="F2187" i="5"/>
  <c r="H2187" i="5"/>
  <c r="E2187" i="5"/>
  <c r="X2187" i="5" s="1"/>
  <c r="G2188" i="5"/>
  <c r="F2188" i="5"/>
  <c r="H2188" i="5"/>
  <c r="I2188" i="5"/>
  <c r="J2188" i="5"/>
  <c r="R2188" i="5"/>
  <c r="E2188" i="5"/>
  <c r="X2188" i="5" s="1"/>
  <c r="G2189" i="5"/>
  <c r="I2189" i="5"/>
  <c r="R2189" i="5"/>
  <c r="J2189" i="5"/>
  <c r="H2189" i="5"/>
  <c r="F2189" i="5"/>
  <c r="E2189" i="5"/>
  <c r="X2189" i="5" s="1"/>
  <c r="I2190" i="5"/>
  <c r="G2190" i="5"/>
  <c r="F2190" i="5"/>
  <c r="H2190" i="5"/>
  <c r="J2190" i="5"/>
  <c r="R2190" i="5"/>
  <c r="E2190" i="5"/>
  <c r="X2190" i="5" s="1"/>
  <c r="R2191" i="5"/>
  <c r="G2191" i="5"/>
  <c r="F2191" i="5"/>
  <c r="H2191" i="5"/>
  <c r="I2191" i="5"/>
  <c r="J2191" i="5"/>
  <c r="E2191" i="5"/>
  <c r="X2191" i="5" s="1"/>
  <c r="I2192" i="5"/>
  <c r="H2192" i="5"/>
  <c r="R2192" i="5"/>
  <c r="G2192" i="5"/>
  <c r="F2192" i="5"/>
  <c r="J2192" i="5"/>
  <c r="E2192" i="5"/>
  <c r="X2192" i="5" s="1"/>
  <c r="G2193" i="5"/>
  <c r="F2193" i="5"/>
  <c r="H2193" i="5"/>
  <c r="J2193" i="5"/>
  <c r="R2193" i="5"/>
  <c r="I2193" i="5"/>
  <c r="E2193" i="5"/>
  <c r="X2193" i="5" s="1"/>
  <c r="G2194" i="5"/>
  <c r="R2194" i="5"/>
  <c r="F2194" i="5"/>
  <c r="J2194" i="5"/>
  <c r="I2194" i="5"/>
  <c r="H2194" i="5"/>
  <c r="E2194" i="5"/>
  <c r="X2194" i="5" s="1"/>
  <c r="F2195" i="5"/>
  <c r="G2195" i="5"/>
  <c r="I2195" i="5"/>
  <c r="J2195" i="5"/>
  <c r="R2195" i="5"/>
  <c r="H2195" i="5"/>
  <c r="E2195" i="5"/>
  <c r="X2195" i="5" s="1"/>
  <c r="G2196" i="5"/>
  <c r="F2196" i="5"/>
  <c r="H2196" i="5"/>
  <c r="I2196" i="5"/>
  <c r="R2196" i="5"/>
  <c r="J2196" i="5"/>
  <c r="E2196" i="5"/>
  <c r="X2196" i="5" s="1"/>
  <c r="J2197" i="5"/>
  <c r="I2197" i="5"/>
  <c r="R2197" i="5"/>
  <c r="G2197" i="5"/>
  <c r="H2197" i="5"/>
  <c r="F2197" i="5"/>
  <c r="E2197" i="5"/>
  <c r="X2197" i="5" s="1"/>
  <c r="R2198" i="5"/>
  <c r="G2198" i="5"/>
  <c r="J2198" i="5"/>
  <c r="H2198" i="5"/>
  <c r="F2198" i="5"/>
  <c r="I2198" i="5"/>
  <c r="E2198" i="5"/>
  <c r="X2198" i="5" s="1"/>
  <c r="I2199" i="5"/>
  <c r="J2199" i="5"/>
  <c r="G2199" i="5"/>
  <c r="F2199" i="5"/>
  <c r="R2199" i="5"/>
  <c r="H2199" i="5"/>
  <c r="E2199" i="5"/>
  <c r="X2199" i="5" s="1"/>
  <c r="J2200" i="5"/>
  <c r="R2200" i="5"/>
  <c r="H2200" i="5"/>
  <c r="G2200" i="5"/>
  <c r="F2200" i="5"/>
  <c r="I2200" i="5"/>
  <c r="E2200" i="5"/>
  <c r="X2200" i="5" s="1"/>
  <c r="G2201" i="5"/>
  <c r="F2201" i="5"/>
  <c r="H2201" i="5"/>
  <c r="J2201" i="5"/>
  <c r="R2201" i="5"/>
  <c r="I2201" i="5"/>
  <c r="E2201" i="5"/>
  <c r="X2201" i="5" s="1"/>
  <c r="G2202" i="5"/>
  <c r="R2202" i="5"/>
  <c r="F2202" i="5"/>
  <c r="I2202" i="5"/>
  <c r="J2202" i="5"/>
  <c r="H2202" i="5"/>
  <c r="E2202" i="5"/>
  <c r="X2202" i="5" s="1"/>
  <c r="F2203" i="5"/>
  <c r="G2203" i="5"/>
  <c r="I2203" i="5"/>
  <c r="J2203" i="5"/>
  <c r="R2203" i="5"/>
  <c r="H2203" i="5"/>
  <c r="E2203" i="5"/>
  <c r="X2203" i="5" s="1"/>
  <c r="G2204" i="5"/>
  <c r="F2204" i="5"/>
  <c r="H2204" i="5"/>
  <c r="I2204" i="5"/>
  <c r="R2204" i="5"/>
  <c r="J2204" i="5"/>
  <c r="E2204" i="5"/>
  <c r="X2204" i="5" s="1"/>
  <c r="H2205" i="5"/>
  <c r="J2205" i="5"/>
  <c r="G2205" i="5"/>
  <c r="I2205" i="5"/>
  <c r="R2205" i="5"/>
  <c r="F2205" i="5"/>
  <c r="E2205" i="5"/>
  <c r="X2205" i="5" s="1"/>
  <c r="J2206" i="5"/>
  <c r="F2206" i="5"/>
  <c r="H2206" i="5"/>
  <c r="R2206" i="5"/>
  <c r="I2206" i="5"/>
  <c r="G2206" i="5"/>
  <c r="E2206" i="5"/>
  <c r="X2206" i="5" s="1"/>
  <c r="G2207" i="5"/>
  <c r="F2207" i="5"/>
  <c r="H2207" i="5"/>
  <c r="J2207" i="5"/>
  <c r="R2207" i="5"/>
  <c r="I2207" i="5"/>
  <c r="E2207" i="5"/>
  <c r="X2207" i="5" s="1"/>
  <c r="J2208" i="5"/>
  <c r="F2208" i="5"/>
  <c r="I2208" i="5"/>
  <c r="R2208" i="5"/>
  <c r="H2208" i="5"/>
  <c r="G2208" i="5"/>
  <c r="E2208" i="5"/>
  <c r="X2208" i="5" s="1"/>
  <c r="G2209" i="5"/>
  <c r="F2209" i="5"/>
  <c r="H2209" i="5"/>
  <c r="J2209" i="5"/>
  <c r="R2209" i="5"/>
  <c r="I2209" i="5"/>
  <c r="E2209" i="5"/>
  <c r="X2209" i="5" s="1"/>
  <c r="G2210" i="5"/>
  <c r="R2210" i="5"/>
  <c r="F2210" i="5"/>
  <c r="H2210" i="5"/>
  <c r="J2210" i="5"/>
  <c r="I2210" i="5"/>
  <c r="E2210" i="5"/>
  <c r="X2210" i="5" s="1"/>
  <c r="H2211" i="5"/>
  <c r="J2211" i="5"/>
  <c r="G2211" i="5"/>
  <c r="I2211" i="5"/>
  <c r="F2211" i="5"/>
  <c r="R2211" i="5"/>
  <c r="E2211" i="5"/>
  <c r="X2211" i="5" s="1"/>
  <c r="G2212" i="5"/>
  <c r="F2212" i="5"/>
  <c r="H2212" i="5"/>
  <c r="I2212" i="5"/>
  <c r="R2212" i="5"/>
  <c r="J2212" i="5"/>
  <c r="E2212" i="5"/>
  <c r="X2212" i="5" s="1"/>
  <c r="I2213" i="5"/>
  <c r="G2213" i="5"/>
  <c r="F2213" i="5"/>
  <c r="J2213" i="5"/>
  <c r="R2213" i="5"/>
  <c r="H2213" i="5"/>
  <c r="E2213" i="5"/>
  <c r="X2213" i="5" s="1"/>
  <c r="J2214" i="5"/>
  <c r="R2214" i="5"/>
  <c r="G2214" i="5"/>
  <c r="F2214" i="5"/>
  <c r="H2214" i="5"/>
  <c r="I2214" i="5"/>
  <c r="E2214" i="5"/>
  <c r="X2214" i="5" s="1"/>
  <c r="J2215" i="5"/>
  <c r="H2215" i="5"/>
  <c r="I2215" i="5"/>
  <c r="F2215" i="5"/>
  <c r="G2215" i="5"/>
  <c r="R2215" i="5"/>
  <c r="E2215" i="5"/>
  <c r="X2215" i="5" s="1"/>
  <c r="J2216" i="5"/>
  <c r="R2216" i="5"/>
  <c r="I2216" i="5"/>
  <c r="G2216" i="5"/>
  <c r="F2216" i="5"/>
  <c r="H2216" i="5"/>
  <c r="E2216" i="5"/>
  <c r="X2216" i="5" s="1"/>
  <c r="G2217" i="5"/>
  <c r="F2217" i="5"/>
  <c r="H2217" i="5"/>
  <c r="J2217" i="5"/>
  <c r="R2217" i="5"/>
  <c r="I2217" i="5"/>
  <c r="E2217" i="5"/>
  <c r="X2217" i="5" s="1"/>
  <c r="H2218" i="5"/>
  <c r="J2218" i="5"/>
  <c r="I2218" i="5"/>
  <c r="G2218" i="5"/>
  <c r="R2218" i="5"/>
  <c r="F2218" i="5"/>
  <c r="E2218" i="5"/>
  <c r="X2218" i="5" s="1"/>
  <c r="R2219" i="5"/>
  <c r="G2219" i="5"/>
  <c r="J2219" i="5"/>
  <c r="I2219" i="5"/>
  <c r="F2219" i="5"/>
  <c r="H2219" i="5"/>
  <c r="E2219" i="5"/>
  <c r="X2219" i="5" s="1"/>
  <c r="G2220" i="5"/>
  <c r="F2220" i="5"/>
  <c r="H2220" i="5"/>
  <c r="I2220" i="5"/>
  <c r="R2220" i="5"/>
  <c r="J2220" i="5"/>
  <c r="E2220" i="5"/>
  <c r="X2220" i="5" s="1"/>
  <c r="F2221" i="5"/>
  <c r="H2221" i="5"/>
  <c r="R2221" i="5"/>
  <c r="G2221" i="5"/>
  <c r="J2221" i="5"/>
  <c r="I2221" i="5"/>
  <c r="E2221" i="5"/>
  <c r="X2221" i="5" s="1"/>
  <c r="F2222" i="5"/>
  <c r="J2222" i="5"/>
  <c r="G2222" i="5"/>
  <c r="R2222" i="5"/>
  <c r="I2222" i="5"/>
  <c r="H2222" i="5"/>
  <c r="E2222" i="5"/>
  <c r="X2222" i="5" s="1"/>
  <c r="R2223" i="5"/>
  <c r="G2223" i="5"/>
  <c r="F2223" i="5"/>
  <c r="J2223" i="5"/>
  <c r="H2223" i="5"/>
  <c r="I2223" i="5"/>
  <c r="E2223" i="5"/>
  <c r="X2223" i="5" s="1"/>
  <c r="G2224" i="5"/>
  <c r="H2224" i="5"/>
  <c r="I2224" i="5"/>
  <c r="F2224" i="5"/>
  <c r="J2224" i="5"/>
  <c r="R2224" i="5"/>
  <c r="E2224" i="5"/>
  <c r="X2224" i="5" s="1"/>
  <c r="G2225" i="5"/>
  <c r="H2225" i="5"/>
  <c r="R2225" i="5"/>
  <c r="F2225" i="5"/>
  <c r="I2225" i="5"/>
  <c r="J2225" i="5"/>
  <c r="E2225" i="5"/>
  <c r="X2225" i="5" s="1"/>
  <c r="J2226" i="5"/>
  <c r="H2226" i="5"/>
  <c r="F2226" i="5"/>
  <c r="I2226" i="5"/>
  <c r="G2226" i="5"/>
  <c r="R2226" i="5"/>
  <c r="E2226" i="5"/>
  <c r="X2226" i="5" s="1"/>
  <c r="G2227" i="5"/>
  <c r="F2227" i="5"/>
  <c r="J2227" i="5"/>
  <c r="R2227" i="5"/>
  <c r="H2227" i="5"/>
  <c r="I2227" i="5"/>
  <c r="E2227" i="5"/>
  <c r="X2227" i="5" s="1"/>
  <c r="G2228" i="5"/>
  <c r="F2228" i="5"/>
  <c r="H2228" i="5"/>
  <c r="I2228" i="5"/>
  <c r="J2228" i="5"/>
  <c r="R2228" i="5"/>
  <c r="E2228" i="5"/>
  <c r="X2228" i="5" s="1"/>
  <c r="H2229" i="5"/>
  <c r="J2229" i="5"/>
  <c r="G2229" i="5"/>
  <c r="R2229" i="5"/>
  <c r="I2229" i="5"/>
  <c r="F2229" i="5"/>
  <c r="E2229" i="5"/>
  <c r="X2229" i="5" s="1"/>
  <c r="G2230" i="5"/>
  <c r="I2230" i="5"/>
  <c r="J2230" i="5"/>
  <c r="R2230" i="5"/>
  <c r="F2230" i="5"/>
  <c r="H2230" i="5"/>
  <c r="E2230" i="5"/>
  <c r="X2230" i="5" s="1"/>
  <c r="G2231" i="5"/>
  <c r="R2231" i="5"/>
  <c r="F2231" i="5"/>
  <c r="H2231" i="5"/>
  <c r="I2231" i="5"/>
  <c r="J2231" i="5"/>
  <c r="E2231" i="5"/>
  <c r="X2231" i="5" s="1"/>
  <c r="I2232" i="5"/>
  <c r="F2232" i="5"/>
  <c r="G2232" i="5"/>
  <c r="R2232" i="5"/>
  <c r="H2232" i="5"/>
  <c r="J2232" i="5"/>
  <c r="E2232" i="5"/>
  <c r="X2232" i="5" s="1"/>
  <c r="R2233" i="5"/>
  <c r="H2233" i="5"/>
  <c r="G2233" i="5"/>
  <c r="J2233" i="5"/>
  <c r="F2233" i="5"/>
  <c r="I2233" i="5"/>
  <c r="E2233" i="5"/>
  <c r="X2233" i="5" s="1"/>
  <c r="H2234" i="5"/>
  <c r="F2234" i="5"/>
  <c r="G2234" i="5"/>
  <c r="R2234" i="5"/>
  <c r="J2234" i="5"/>
  <c r="I2234" i="5"/>
  <c r="E2234" i="5"/>
  <c r="X2234" i="5" s="1"/>
  <c r="I2235" i="5"/>
  <c r="H2235" i="5"/>
  <c r="G2235" i="5"/>
  <c r="F2235" i="5"/>
  <c r="R2235" i="5"/>
  <c r="J2235" i="5"/>
  <c r="E2235" i="5"/>
  <c r="X2235" i="5" s="1"/>
  <c r="H2236" i="5"/>
  <c r="G2236" i="5"/>
  <c r="F2236" i="5"/>
  <c r="I2236" i="5"/>
  <c r="J2236" i="5"/>
  <c r="R2236" i="5"/>
  <c r="E2236" i="5"/>
  <c r="X2236" i="5" s="1"/>
  <c r="G2237" i="5"/>
  <c r="F2237" i="5"/>
  <c r="J2237" i="5"/>
  <c r="R2237" i="5"/>
  <c r="H2237" i="5"/>
  <c r="I2237" i="5"/>
  <c r="E2237" i="5"/>
  <c r="X2237" i="5" s="1"/>
  <c r="F2238" i="5"/>
  <c r="J2238" i="5"/>
  <c r="I2238" i="5"/>
  <c r="H2238" i="5"/>
  <c r="R2238" i="5"/>
  <c r="G2238" i="5"/>
  <c r="E2238" i="5"/>
  <c r="X2238" i="5" s="1"/>
  <c r="F2239" i="5"/>
  <c r="G2239" i="5"/>
  <c r="H2239" i="5"/>
  <c r="I2239" i="5"/>
  <c r="J2239" i="5"/>
  <c r="R2239" i="5"/>
  <c r="E2239" i="5"/>
  <c r="X2239" i="5" s="1"/>
  <c r="H2240" i="5"/>
  <c r="G2240" i="5"/>
  <c r="F2240" i="5"/>
  <c r="I2240" i="5"/>
  <c r="J2240" i="5"/>
  <c r="R2240" i="5"/>
  <c r="E2240" i="5"/>
  <c r="X2240" i="5" s="1"/>
  <c r="G2241" i="5"/>
  <c r="F2241" i="5"/>
  <c r="J2241" i="5"/>
  <c r="R2241" i="5"/>
  <c r="H2241" i="5"/>
  <c r="I2241" i="5"/>
  <c r="E2241" i="5"/>
  <c r="X2241" i="5" s="1"/>
  <c r="R2242" i="5"/>
  <c r="J2242" i="5"/>
  <c r="H2242" i="5"/>
  <c r="I2242" i="5"/>
  <c r="G2242" i="5"/>
  <c r="F2242" i="5"/>
  <c r="E2242" i="5"/>
  <c r="X2242" i="5" s="1"/>
  <c r="R2243" i="5"/>
  <c r="G2243" i="5"/>
  <c r="F2243" i="5"/>
  <c r="H2243" i="5"/>
  <c r="I2243" i="5"/>
  <c r="J2243" i="5"/>
  <c r="E2243" i="5"/>
  <c r="X2243" i="5" s="1"/>
  <c r="G2244" i="5"/>
  <c r="F2244" i="5"/>
  <c r="H2244" i="5"/>
  <c r="I2244" i="5"/>
  <c r="J2244" i="5"/>
  <c r="R2244" i="5"/>
  <c r="E2244" i="5"/>
  <c r="X2244" i="5" s="1"/>
  <c r="G2245" i="5"/>
  <c r="F2245" i="5"/>
  <c r="H2245" i="5"/>
  <c r="J2245" i="5"/>
  <c r="R2245" i="5"/>
  <c r="I2245" i="5"/>
  <c r="E2245" i="5"/>
  <c r="X2245" i="5" s="1"/>
  <c r="F2246" i="5"/>
  <c r="G2246" i="5"/>
  <c r="I2246" i="5"/>
  <c r="R2246" i="5"/>
  <c r="J2246" i="5"/>
  <c r="H2246" i="5"/>
  <c r="E2246" i="5"/>
  <c r="X2246" i="5" s="1"/>
  <c r="G2247" i="5"/>
  <c r="F2247" i="5"/>
  <c r="R2247" i="5"/>
  <c r="H2247" i="5"/>
  <c r="I2247" i="5"/>
  <c r="J2247" i="5"/>
  <c r="E2247" i="5"/>
  <c r="X2247" i="5" s="1"/>
  <c r="G2248" i="5"/>
  <c r="F2248" i="5"/>
  <c r="H2248" i="5"/>
  <c r="I2248" i="5"/>
  <c r="J2248" i="5"/>
  <c r="R2248" i="5"/>
  <c r="E2248" i="5"/>
  <c r="X2248" i="5" s="1"/>
  <c r="G2249" i="5"/>
  <c r="R2249" i="5"/>
  <c r="J2249" i="5"/>
  <c r="F2249" i="5"/>
  <c r="H2249" i="5"/>
  <c r="I2249" i="5"/>
  <c r="E2249" i="5"/>
  <c r="X2249" i="5" s="1"/>
  <c r="J2250" i="5"/>
  <c r="R2250" i="5"/>
  <c r="G2250" i="5"/>
  <c r="H2250" i="5"/>
  <c r="F2250" i="5"/>
  <c r="I2250" i="5"/>
  <c r="E2250" i="5"/>
  <c r="X2250" i="5" s="1"/>
  <c r="G2251" i="5"/>
  <c r="F2251" i="5"/>
  <c r="R2251" i="5"/>
  <c r="H2251" i="5"/>
  <c r="I2251" i="5"/>
  <c r="J2251" i="5"/>
  <c r="E2251" i="5"/>
  <c r="X2251" i="5" s="1"/>
  <c r="V2252" i="5"/>
  <c r="AB2252" i="5"/>
  <c r="R2253" i="5"/>
  <c r="H2253" i="5"/>
  <c r="J2253" i="5"/>
  <c r="F2253" i="5"/>
  <c r="I2253" i="5"/>
  <c r="G2253" i="5"/>
  <c r="E2253" i="5"/>
  <c r="X2253" i="5" s="1"/>
  <c r="F2254" i="5"/>
  <c r="G2254" i="5"/>
  <c r="J2254" i="5"/>
  <c r="R2254" i="5"/>
  <c r="H2254" i="5"/>
  <c r="I2254" i="5"/>
  <c r="E2254" i="5"/>
  <c r="X2254" i="5" s="1"/>
  <c r="R2255" i="5"/>
  <c r="G2255" i="5"/>
  <c r="H2255" i="5"/>
  <c r="I2255" i="5"/>
  <c r="J2255" i="5"/>
  <c r="F2255" i="5"/>
  <c r="E2255" i="5"/>
  <c r="X2255" i="5" s="1"/>
  <c r="AB2256" i="5"/>
  <c r="V2256" i="5"/>
  <c r="G2257" i="5"/>
  <c r="I2257" i="5"/>
  <c r="R2257" i="5"/>
  <c r="H2257" i="5"/>
  <c r="J2257" i="5"/>
  <c r="F2257" i="5"/>
  <c r="E2257" i="5"/>
  <c r="X2257" i="5" s="1"/>
  <c r="I2258" i="5"/>
  <c r="F2258" i="5"/>
  <c r="R2258" i="5"/>
  <c r="G2258" i="5"/>
  <c r="H2258" i="5"/>
  <c r="J2258" i="5"/>
  <c r="E2258" i="5"/>
  <c r="X2258" i="5" s="1"/>
  <c r="H2259" i="5"/>
  <c r="J2259" i="5"/>
  <c r="R2259" i="5"/>
  <c r="G2259" i="5"/>
  <c r="F2259" i="5"/>
  <c r="I2259" i="5"/>
  <c r="E2259" i="5"/>
  <c r="X2259" i="5" s="1"/>
  <c r="F2260" i="5"/>
  <c r="H2260" i="5"/>
  <c r="G2260" i="5"/>
  <c r="I2260" i="5"/>
  <c r="J2260" i="5"/>
  <c r="R2260" i="5"/>
  <c r="E2260" i="5"/>
  <c r="X2260" i="5" s="1"/>
  <c r="I2261" i="5"/>
  <c r="H2261" i="5"/>
  <c r="R2261" i="5"/>
  <c r="F2261" i="5"/>
  <c r="G2261" i="5"/>
  <c r="J2261" i="5"/>
  <c r="E2261" i="5"/>
  <c r="X2261" i="5" s="1"/>
  <c r="H2262" i="5"/>
  <c r="R2262" i="5"/>
  <c r="F2262" i="5"/>
  <c r="G2262" i="5"/>
  <c r="I2262" i="5"/>
  <c r="J2262" i="5"/>
  <c r="E2262" i="5"/>
  <c r="X2262" i="5" s="1"/>
  <c r="R2263" i="5"/>
  <c r="H2263" i="5"/>
  <c r="G2263" i="5"/>
  <c r="I2263" i="5"/>
  <c r="F2263" i="5"/>
  <c r="J2263" i="5"/>
  <c r="E2263" i="5"/>
  <c r="X2263" i="5" s="1"/>
  <c r="H2264" i="5"/>
  <c r="F2264" i="5"/>
  <c r="G2264" i="5"/>
  <c r="I2264" i="5"/>
  <c r="J2264" i="5"/>
  <c r="R2264" i="5"/>
  <c r="E2264" i="5"/>
  <c r="X2264" i="5" s="1"/>
  <c r="F2265" i="5"/>
  <c r="H2265" i="5"/>
  <c r="I2265" i="5"/>
  <c r="G2265" i="5"/>
  <c r="J2265" i="5"/>
  <c r="R2265" i="5"/>
  <c r="E2265" i="5"/>
  <c r="X2265" i="5" s="1"/>
  <c r="I2266" i="5"/>
  <c r="H2266" i="5"/>
  <c r="G2266" i="5"/>
  <c r="R2266" i="5"/>
  <c r="F2266" i="5"/>
  <c r="J2266" i="5"/>
  <c r="E2266" i="5"/>
  <c r="X2266" i="5" s="1"/>
  <c r="G2267" i="5"/>
  <c r="F2267" i="5"/>
  <c r="R2267" i="5"/>
  <c r="H2267" i="5"/>
  <c r="I2267" i="5"/>
  <c r="J2267" i="5"/>
  <c r="E2267" i="5"/>
  <c r="X2267" i="5" s="1"/>
  <c r="G2268" i="5"/>
  <c r="I2268" i="5"/>
  <c r="F2268" i="5"/>
  <c r="H2268" i="5"/>
  <c r="J2268" i="5"/>
  <c r="R2268" i="5"/>
  <c r="E2268" i="5"/>
  <c r="X2268" i="5" s="1"/>
  <c r="F2269" i="5"/>
  <c r="G2269" i="5"/>
  <c r="R2269" i="5"/>
  <c r="H2269" i="5"/>
  <c r="J2269" i="5"/>
  <c r="I2269" i="5"/>
  <c r="E2269" i="5"/>
  <c r="X2269" i="5" s="1"/>
  <c r="G2270" i="5"/>
  <c r="J2270" i="5"/>
  <c r="R2270" i="5"/>
  <c r="F2270" i="5"/>
  <c r="I2270" i="5"/>
  <c r="H2270" i="5"/>
  <c r="E2270" i="5"/>
  <c r="X2270" i="5" s="1"/>
  <c r="G2271" i="5"/>
  <c r="H2271" i="5"/>
  <c r="I2271" i="5"/>
  <c r="R2271" i="5"/>
  <c r="J2271" i="5"/>
  <c r="F2271" i="5"/>
  <c r="E2271" i="5"/>
  <c r="X2271" i="5" s="1"/>
  <c r="R2272" i="5"/>
  <c r="J2272" i="5"/>
  <c r="H2272" i="5"/>
  <c r="G2272" i="5"/>
  <c r="F2272" i="5"/>
  <c r="I2272" i="5"/>
  <c r="E2272" i="5"/>
  <c r="X2272" i="5" s="1"/>
  <c r="V2273" i="5"/>
  <c r="AB2273" i="5"/>
  <c r="G2274" i="5"/>
  <c r="J2274" i="5"/>
  <c r="F2274" i="5"/>
  <c r="H2274" i="5"/>
  <c r="I2274" i="5"/>
  <c r="R2274" i="5"/>
  <c r="E2274" i="5"/>
  <c r="X2274" i="5" s="1"/>
  <c r="G2275" i="5"/>
  <c r="F2275" i="5"/>
  <c r="I2275" i="5"/>
  <c r="H2275" i="5"/>
  <c r="J2275" i="5"/>
  <c r="R2275" i="5"/>
  <c r="E2275" i="5"/>
  <c r="X2275" i="5" s="1"/>
  <c r="I2276" i="5"/>
  <c r="H2276" i="5"/>
  <c r="F2276" i="5"/>
  <c r="G2276" i="5"/>
  <c r="J2276" i="5"/>
  <c r="R2276" i="5"/>
  <c r="E2276" i="5"/>
  <c r="X2276" i="5" s="1"/>
  <c r="G2277" i="5"/>
  <c r="I2277" i="5"/>
  <c r="H2277" i="5"/>
  <c r="J2277" i="5"/>
  <c r="R2277" i="5"/>
  <c r="F2277" i="5"/>
  <c r="E2277" i="5"/>
  <c r="X2277" i="5" s="1"/>
  <c r="I2278" i="5"/>
  <c r="F2278" i="5"/>
  <c r="R2278" i="5"/>
  <c r="H2278" i="5"/>
  <c r="G2278" i="5"/>
  <c r="J2278" i="5"/>
  <c r="E2278" i="5"/>
  <c r="X2278" i="5" s="1"/>
  <c r="R2279" i="5"/>
  <c r="H2279" i="5"/>
  <c r="I2279" i="5"/>
  <c r="F2279" i="5"/>
  <c r="G2279" i="5"/>
  <c r="J2279" i="5"/>
  <c r="E2279" i="5"/>
  <c r="X2279" i="5" s="1"/>
  <c r="V2280" i="5"/>
  <c r="AB2280" i="5"/>
  <c r="H2281" i="5"/>
  <c r="I2281" i="5"/>
  <c r="G2281" i="5"/>
  <c r="F2281" i="5"/>
  <c r="R2281" i="5"/>
  <c r="J2281" i="5"/>
  <c r="E2281" i="5"/>
  <c r="X2281" i="5" s="1"/>
  <c r="AB2282" i="5"/>
  <c r="V2282" i="5"/>
  <c r="V2283" i="5"/>
  <c r="AB2283" i="5"/>
  <c r="G2284" i="5"/>
  <c r="I2284" i="5"/>
  <c r="R2284" i="5"/>
  <c r="J2284" i="5"/>
  <c r="F2284" i="5"/>
  <c r="H2284" i="5"/>
  <c r="E2284" i="5"/>
  <c r="X2284" i="5" s="1"/>
  <c r="G2285" i="5"/>
  <c r="F2285" i="5"/>
  <c r="H2285" i="5"/>
  <c r="I2285" i="5"/>
  <c r="J2285" i="5"/>
  <c r="R2285" i="5"/>
  <c r="E2285" i="5"/>
  <c r="X2285" i="5" s="1"/>
  <c r="J2286" i="5"/>
  <c r="G2286" i="5"/>
  <c r="F2286" i="5"/>
  <c r="H2286" i="5"/>
  <c r="R2286" i="5"/>
  <c r="I2286" i="5"/>
  <c r="E2286" i="5"/>
  <c r="X2286" i="5" s="1"/>
  <c r="I2287" i="5"/>
  <c r="G2287" i="5"/>
  <c r="R2287" i="5"/>
  <c r="J2287" i="5"/>
  <c r="H2287" i="5"/>
  <c r="F2287" i="5"/>
  <c r="E2287" i="5"/>
  <c r="X2287" i="5" s="1"/>
  <c r="G2288" i="5"/>
  <c r="F2288" i="5"/>
  <c r="H2288" i="5"/>
  <c r="J2288" i="5"/>
  <c r="R2288" i="5"/>
  <c r="I2288" i="5"/>
  <c r="E2288" i="5"/>
  <c r="X2288" i="5" s="1"/>
  <c r="AB2289" i="5"/>
  <c r="V2289" i="5"/>
  <c r="V2290" i="5"/>
  <c r="AB2290" i="5"/>
  <c r="H2291" i="5"/>
  <c r="G2291" i="5"/>
  <c r="I2291" i="5"/>
  <c r="J2291" i="5"/>
  <c r="R2291" i="5"/>
  <c r="F2291" i="5"/>
  <c r="E2291" i="5"/>
  <c r="X2291" i="5" s="1"/>
  <c r="V2292" i="5"/>
  <c r="AB2292" i="5"/>
  <c r="R2293" i="5"/>
  <c r="H2293" i="5"/>
  <c r="I2293" i="5"/>
  <c r="F2293" i="5"/>
  <c r="J2293" i="5"/>
  <c r="G2293" i="5"/>
  <c r="E2293" i="5"/>
  <c r="X2293" i="5" s="1"/>
  <c r="I2294" i="5"/>
  <c r="G2294" i="5"/>
  <c r="H2294" i="5"/>
  <c r="F2294" i="5"/>
  <c r="J2294" i="5"/>
  <c r="R2294" i="5"/>
  <c r="E2294" i="5"/>
  <c r="X2294" i="5" s="1"/>
  <c r="F2295" i="5"/>
  <c r="G2295" i="5"/>
  <c r="H2295" i="5"/>
  <c r="I2295" i="5"/>
  <c r="J2295" i="5"/>
  <c r="R2295" i="5"/>
  <c r="E2295" i="5"/>
  <c r="X2295" i="5" s="1"/>
  <c r="R2296" i="5"/>
  <c r="G2296" i="5"/>
  <c r="J2296" i="5"/>
  <c r="F2296" i="5"/>
  <c r="H2296" i="5"/>
  <c r="I2296" i="5"/>
  <c r="E2296" i="5"/>
  <c r="X2296" i="5" s="1"/>
  <c r="V2297" i="5"/>
  <c r="AB2297" i="5"/>
  <c r="V2298" i="5"/>
  <c r="AB2298" i="5"/>
  <c r="H2299" i="5"/>
  <c r="G2299" i="5"/>
  <c r="I2299" i="5"/>
  <c r="J2299" i="5"/>
  <c r="R2299" i="5"/>
  <c r="F2299" i="5"/>
  <c r="E2299" i="5"/>
  <c r="X2299" i="5" s="1"/>
  <c r="H2300" i="5"/>
  <c r="F2300" i="5"/>
  <c r="R2300" i="5"/>
  <c r="I2300" i="5"/>
  <c r="G2300" i="5"/>
  <c r="J2300" i="5"/>
  <c r="E2300" i="5"/>
  <c r="X2300" i="5" s="1"/>
  <c r="J2301" i="5"/>
  <c r="R2301" i="5"/>
  <c r="F2301" i="5"/>
  <c r="H2301" i="5"/>
  <c r="I2301" i="5"/>
  <c r="G2301" i="5"/>
  <c r="E2301" i="5"/>
  <c r="X2301" i="5" s="1"/>
  <c r="I2302" i="5"/>
  <c r="J2302" i="5"/>
  <c r="G2302" i="5"/>
  <c r="H2302" i="5"/>
  <c r="R2302" i="5"/>
  <c r="F2302" i="5"/>
  <c r="E2302" i="5"/>
  <c r="X2302" i="5" s="1"/>
  <c r="G2303" i="5"/>
  <c r="J2303" i="5"/>
  <c r="I2303" i="5"/>
  <c r="R2303" i="5"/>
  <c r="F2303" i="5"/>
  <c r="H2303" i="5"/>
  <c r="E2303" i="5"/>
  <c r="X2303" i="5" s="1"/>
  <c r="I2304" i="5"/>
  <c r="G2304" i="5"/>
  <c r="J2304" i="5"/>
  <c r="H2304" i="5"/>
  <c r="F2304" i="5"/>
  <c r="R2304" i="5"/>
  <c r="E2304" i="5"/>
  <c r="X2304" i="5" s="1"/>
  <c r="F2305" i="5"/>
  <c r="G2305" i="5"/>
  <c r="J2305" i="5"/>
  <c r="H2305" i="5"/>
  <c r="I2305" i="5"/>
  <c r="R2305" i="5"/>
  <c r="E2305" i="5"/>
  <c r="X2305" i="5" s="1"/>
  <c r="J2306" i="5"/>
  <c r="G2306" i="5"/>
  <c r="H2306" i="5"/>
  <c r="F2306" i="5"/>
  <c r="I2306" i="5"/>
  <c r="R2306" i="5"/>
  <c r="E2306" i="5"/>
  <c r="X2306" i="5" s="1"/>
  <c r="G2307" i="5"/>
  <c r="R2307" i="5"/>
  <c r="H2307" i="5"/>
  <c r="I2307" i="5"/>
  <c r="F2307" i="5"/>
  <c r="J2307" i="5"/>
  <c r="E2307" i="5"/>
  <c r="X2307" i="5" s="1"/>
  <c r="R2308" i="5"/>
  <c r="G2308" i="5"/>
  <c r="J2308" i="5"/>
  <c r="H2308" i="5"/>
  <c r="F2308" i="5"/>
  <c r="I2308" i="5"/>
  <c r="E2308" i="5"/>
  <c r="X2308" i="5" s="1"/>
  <c r="J2309" i="5"/>
  <c r="G2309" i="5"/>
  <c r="H2309" i="5"/>
  <c r="I2309" i="5"/>
  <c r="R2309" i="5"/>
  <c r="F2309" i="5"/>
  <c r="E2309" i="5"/>
  <c r="X2309" i="5" s="1"/>
  <c r="AB2310" i="5"/>
  <c r="V2310" i="5"/>
  <c r="G2311" i="5"/>
  <c r="F2311" i="5"/>
  <c r="H2311" i="5"/>
  <c r="I2311" i="5"/>
  <c r="J2311" i="5"/>
  <c r="R2311" i="5"/>
  <c r="E2311" i="5"/>
  <c r="X2311" i="5" s="1"/>
  <c r="G2312" i="5"/>
  <c r="F2312" i="5"/>
  <c r="J2312" i="5"/>
  <c r="R2312" i="5"/>
  <c r="H2312" i="5"/>
  <c r="I2312" i="5"/>
  <c r="E2312" i="5"/>
  <c r="X2312" i="5" s="1"/>
  <c r="G2313" i="5"/>
  <c r="J2313" i="5"/>
  <c r="H2313" i="5"/>
  <c r="F2313" i="5"/>
  <c r="I2313" i="5"/>
  <c r="R2313" i="5"/>
  <c r="E2313" i="5"/>
  <c r="X2313" i="5" s="1"/>
  <c r="G2314" i="5"/>
  <c r="J2314" i="5"/>
  <c r="F2314" i="5"/>
  <c r="I2314" i="5"/>
  <c r="R2314" i="5"/>
  <c r="H2314" i="5"/>
  <c r="E2314" i="5"/>
  <c r="X2314" i="5" s="1"/>
  <c r="H2315" i="5"/>
  <c r="R2315" i="5"/>
  <c r="G2315" i="5"/>
  <c r="F2315" i="5"/>
  <c r="J2315" i="5"/>
  <c r="I2315" i="5"/>
  <c r="E2315" i="5"/>
  <c r="X2315" i="5" s="1"/>
  <c r="G2316" i="5"/>
  <c r="F2316" i="5"/>
  <c r="J2316" i="5"/>
  <c r="R2316" i="5"/>
  <c r="H2316" i="5"/>
  <c r="I2316" i="5"/>
  <c r="E2316" i="5"/>
  <c r="X2316" i="5" s="1"/>
  <c r="V2317" i="5"/>
  <c r="AB2317" i="5"/>
  <c r="R2318" i="5"/>
  <c r="G2318" i="5"/>
  <c r="H2318" i="5"/>
  <c r="F2318" i="5"/>
  <c r="J2318" i="5"/>
  <c r="I2318" i="5"/>
  <c r="E2318" i="5"/>
  <c r="X2318" i="5" s="1"/>
  <c r="V2319" i="5"/>
  <c r="AB2319" i="5"/>
  <c r="G2320" i="5"/>
  <c r="J2320" i="5"/>
  <c r="R2320" i="5"/>
  <c r="F2320" i="5"/>
  <c r="H2320" i="5"/>
  <c r="I2320" i="5"/>
  <c r="E2320" i="5"/>
  <c r="X2320" i="5" s="1"/>
  <c r="AB2321" i="5"/>
  <c r="V2321" i="5"/>
  <c r="G2322" i="5"/>
  <c r="H2322" i="5"/>
  <c r="I2322" i="5"/>
  <c r="J2322" i="5"/>
  <c r="F2322" i="5"/>
  <c r="R2322" i="5"/>
  <c r="E2322" i="5"/>
  <c r="X2322" i="5" s="1"/>
  <c r="I2323" i="5"/>
  <c r="J2323" i="5"/>
  <c r="H2323" i="5"/>
  <c r="G2323" i="5"/>
  <c r="R2323" i="5"/>
  <c r="F2323" i="5"/>
  <c r="E2323" i="5"/>
  <c r="X2323" i="5" s="1"/>
  <c r="G2324" i="5"/>
  <c r="J2324" i="5"/>
  <c r="H2324" i="5"/>
  <c r="I2324" i="5"/>
  <c r="R2324" i="5"/>
  <c r="F2324" i="5"/>
  <c r="E2324" i="5"/>
  <c r="X2324" i="5" s="1"/>
  <c r="AB2325" i="5"/>
  <c r="V2325" i="5"/>
  <c r="F2326" i="5"/>
  <c r="J2326" i="5"/>
  <c r="G2326" i="5"/>
  <c r="I2326" i="5"/>
  <c r="H2326" i="5"/>
  <c r="R2326" i="5"/>
  <c r="E2326" i="5"/>
  <c r="X2326" i="5" s="1"/>
  <c r="G2327" i="5"/>
  <c r="I2327" i="5"/>
  <c r="H2327" i="5"/>
  <c r="R2327" i="5"/>
  <c r="J2327" i="5"/>
  <c r="F2327" i="5"/>
  <c r="E2327" i="5"/>
  <c r="X2327" i="5" s="1"/>
  <c r="J2328" i="5"/>
  <c r="I2328" i="5"/>
  <c r="R2328" i="5"/>
  <c r="H2328" i="5"/>
  <c r="G2328" i="5"/>
  <c r="F2328" i="5"/>
  <c r="E2328" i="5"/>
  <c r="X2328" i="5" s="1"/>
  <c r="AB2329" i="5"/>
  <c r="V2329" i="5"/>
  <c r="F2330" i="5"/>
  <c r="H2330" i="5"/>
  <c r="G2330" i="5"/>
  <c r="R2330" i="5"/>
  <c r="J2330" i="5"/>
  <c r="I2330" i="5"/>
  <c r="E2330" i="5"/>
  <c r="X2330" i="5" s="1"/>
  <c r="H2331" i="5"/>
  <c r="I2331" i="5"/>
  <c r="F2331" i="5"/>
  <c r="R2331" i="5"/>
  <c r="G2331" i="5"/>
  <c r="J2331" i="5"/>
  <c r="E2331" i="5"/>
  <c r="X2331" i="5" s="1"/>
  <c r="R2332" i="5"/>
  <c r="J2332" i="5"/>
  <c r="H2332" i="5"/>
  <c r="G2332" i="5"/>
  <c r="I2332" i="5"/>
  <c r="F2332" i="5"/>
  <c r="E2332" i="5"/>
  <c r="X2332" i="5" s="1"/>
  <c r="AB2333" i="5"/>
  <c r="V2333" i="5"/>
  <c r="I2334" i="5"/>
  <c r="G2334" i="5"/>
  <c r="R2334" i="5"/>
  <c r="H2334" i="5"/>
  <c r="J2334" i="5"/>
  <c r="F2334" i="5"/>
  <c r="E2334" i="5"/>
  <c r="X2334" i="5" s="1"/>
  <c r="H2335" i="5"/>
  <c r="I2335" i="5"/>
  <c r="F2335" i="5"/>
  <c r="J2335" i="5"/>
  <c r="R2335" i="5"/>
  <c r="G2335" i="5"/>
  <c r="E2335" i="5"/>
  <c r="X2335" i="5" s="1"/>
  <c r="G2336" i="5"/>
  <c r="I2336" i="5"/>
  <c r="F2336" i="5"/>
  <c r="J2336" i="5"/>
  <c r="R2336" i="5"/>
  <c r="H2336" i="5"/>
  <c r="E2336" i="5"/>
  <c r="X2336" i="5" s="1"/>
  <c r="V2337" i="5"/>
  <c r="AB2337" i="5"/>
  <c r="J2338" i="5"/>
  <c r="G2338" i="5"/>
  <c r="F2338" i="5"/>
  <c r="R2338" i="5"/>
  <c r="H2338" i="5"/>
  <c r="I2338" i="5"/>
  <c r="E2338" i="5"/>
  <c r="X2338" i="5" s="1"/>
  <c r="J2339" i="5"/>
  <c r="R2339" i="5"/>
  <c r="G2339" i="5"/>
  <c r="F2339" i="5"/>
  <c r="H2339" i="5"/>
  <c r="I2339" i="5"/>
  <c r="E2339" i="5"/>
  <c r="X2339" i="5" s="1"/>
  <c r="G2340" i="5"/>
  <c r="H2340" i="5"/>
  <c r="I2340" i="5"/>
  <c r="J2340" i="5"/>
  <c r="F2340" i="5"/>
  <c r="R2340" i="5"/>
  <c r="E2340" i="5"/>
  <c r="X2340" i="5" s="1"/>
  <c r="V2341" i="5"/>
  <c r="AB2341" i="5"/>
  <c r="H2342" i="5"/>
  <c r="G2342" i="5"/>
  <c r="F2342" i="5"/>
  <c r="R2342" i="5"/>
  <c r="J2342" i="5"/>
  <c r="I2342" i="5"/>
  <c r="E2342" i="5"/>
  <c r="X2342" i="5" s="1"/>
  <c r="J2343" i="5"/>
  <c r="H2343" i="5"/>
  <c r="I2343" i="5"/>
  <c r="F2343" i="5"/>
  <c r="G2343" i="5"/>
  <c r="R2343" i="5"/>
  <c r="E2343" i="5"/>
  <c r="X2343" i="5" s="1"/>
  <c r="I2344" i="5"/>
  <c r="H2344" i="5"/>
  <c r="R2344" i="5"/>
  <c r="G2344" i="5"/>
  <c r="F2344" i="5"/>
  <c r="J2344" i="5"/>
  <c r="E2344" i="5"/>
  <c r="X2344" i="5" s="1"/>
  <c r="H2345" i="5"/>
  <c r="F2345" i="5"/>
  <c r="G2345" i="5"/>
  <c r="I2345" i="5"/>
  <c r="J2345" i="5"/>
  <c r="R2345" i="5"/>
  <c r="E2345" i="5"/>
  <c r="X2345" i="5" s="1"/>
  <c r="F2346" i="5"/>
  <c r="J2346" i="5"/>
  <c r="G2346" i="5"/>
  <c r="H2346" i="5"/>
  <c r="I2346" i="5"/>
  <c r="R2346" i="5"/>
  <c r="E2346" i="5"/>
  <c r="X2346" i="5" s="1"/>
  <c r="F2347" i="5"/>
  <c r="G2347" i="5"/>
  <c r="I2347" i="5"/>
  <c r="R2347" i="5"/>
  <c r="H2347" i="5"/>
  <c r="J2347" i="5"/>
  <c r="E2347" i="5"/>
  <c r="X2347" i="5" s="1"/>
  <c r="G2348" i="5"/>
  <c r="F2348" i="5"/>
  <c r="R2348" i="5"/>
  <c r="H2348" i="5"/>
  <c r="I2348" i="5"/>
  <c r="J2348" i="5"/>
  <c r="E2348" i="5"/>
  <c r="X2348" i="5" s="1"/>
  <c r="V2349" i="5"/>
  <c r="AB2349" i="5"/>
  <c r="G2350" i="5"/>
  <c r="H2350" i="5"/>
  <c r="I2350" i="5"/>
  <c r="R2350" i="5"/>
  <c r="F2350" i="5"/>
  <c r="J2350" i="5"/>
  <c r="E2350" i="5"/>
  <c r="X2350" i="5" s="1"/>
  <c r="H2351" i="5"/>
  <c r="I2351" i="5"/>
  <c r="G2351" i="5"/>
  <c r="R2351" i="5"/>
  <c r="F2351" i="5"/>
  <c r="J2351" i="5"/>
  <c r="E2351" i="5"/>
  <c r="X2351" i="5" s="1"/>
  <c r="G2352" i="5"/>
  <c r="H2352" i="5"/>
  <c r="I2352" i="5"/>
  <c r="J2352" i="5"/>
  <c r="R2352" i="5"/>
  <c r="F2352" i="5"/>
  <c r="E2352" i="5"/>
  <c r="X2352" i="5" s="1"/>
  <c r="I2353" i="5"/>
  <c r="R2353" i="5"/>
  <c r="H2353" i="5"/>
  <c r="J2353" i="5"/>
  <c r="G2353" i="5"/>
  <c r="F2353" i="5"/>
  <c r="E2353" i="5"/>
  <c r="X2353" i="5" s="1"/>
  <c r="G2354" i="5"/>
  <c r="F2354" i="5"/>
  <c r="H2354" i="5"/>
  <c r="I2354" i="5"/>
  <c r="R2354" i="5"/>
  <c r="J2354" i="5"/>
  <c r="E2354" i="5"/>
  <c r="X2354" i="5" s="1"/>
  <c r="V2355" i="5"/>
  <c r="AB2355" i="5"/>
  <c r="G2356" i="5"/>
  <c r="J2356" i="5"/>
  <c r="I2356" i="5"/>
  <c r="H2356" i="5"/>
  <c r="R2356" i="5"/>
  <c r="F2356" i="5"/>
  <c r="E2356" i="5"/>
  <c r="X2356" i="5" s="1"/>
  <c r="J2357" i="5"/>
  <c r="F2357" i="5"/>
  <c r="G2357" i="5"/>
  <c r="R2357" i="5"/>
  <c r="H2357" i="5"/>
  <c r="I2357" i="5"/>
  <c r="E2357" i="5"/>
  <c r="X2357" i="5" s="1"/>
  <c r="G2358" i="5"/>
  <c r="F2358" i="5"/>
  <c r="I2358" i="5"/>
  <c r="R2358" i="5"/>
  <c r="H2358" i="5"/>
  <c r="J2358" i="5"/>
  <c r="E2358" i="5"/>
  <c r="X2358" i="5" s="1"/>
  <c r="I2359" i="5"/>
  <c r="H2359" i="5"/>
  <c r="R2359" i="5"/>
  <c r="J2359" i="5"/>
  <c r="G2359" i="5"/>
  <c r="F2359" i="5"/>
  <c r="E2359" i="5"/>
  <c r="X2359" i="5" s="1"/>
  <c r="G2360" i="5"/>
  <c r="H2360" i="5"/>
  <c r="I2360" i="5"/>
  <c r="J2360" i="5"/>
  <c r="R2360" i="5"/>
  <c r="F2360" i="5"/>
  <c r="E2360" i="5"/>
  <c r="X2360" i="5" s="1"/>
  <c r="G2361" i="5"/>
  <c r="R2361" i="5"/>
  <c r="I2361" i="5"/>
  <c r="J2361" i="5"/>
  <c r="F2361" i="5"/>
  <c r="H2361" i="5"/>
  <c r="E2361" i="5"/>
  <c r="X2361" i="5" s="1"/>
  <c r="R2362" i="5"/>
  <c r="F2362" i="5"/>
  <c r="G2362" i="5"/>
  <c r="H2362" i="5"/>
  <c r="J2362" i="5"/>
  <c r="I2362" i="5"/>
  <c r="E2362" i="5"/>
  <c r="X2362" i="5" s="1"/>
  <c r="AB2363" i="5"/>
  <c r="V2363" i="5"/>
  <c r="G2364" i="5"/>
  <c r="F2364" i="5"/>
  <c r="I2364" i="5"/>
  <c r="R2364" i="5"/>
  <c r="J2364" i="5"/>
  <c r="H2364" i="5"/>
  <c r="E2364" i="5"/>
  <c r="X2364" i="5" s="1"/>
  <c r="J2365" i="5"/>
  <c r="R2365" i="5"/>
  <c r="I2365" i="5"/>
  <c r="G2365" i="5"/>
  <c r="F2365" i="5"/>
  <c r="H2365" i="5"/>
  <c r="E2365" i="5"/>
  <c r="X2365" i="5" s="1"/>
  <c r="F2366" i="5"/>
  <c r="G2366" i="5"/>
  <c r="I2366" i="5"/>
  <c r="R2366" i="5"/>
  <c r="H2366" i="5"/>
  <c r="J2366" i="5"/>
  <c r="E2366" i="5"/>
  <c r="X2366" i="5" s="1"/>
  <c r="H2367" i="5"/>
  <c r="R2367" i="5"/>
  <c r="G2367" i="5"/>
  <c r="J2367" i="5"/>
  <c r="F2367" i="5"/>
  <c r="I2367" i="5"/>
  <c r="E2367" i="5"/>
  <c r="X2367" i="5" s="1"/>
  <c r="G2368" i="5"/>
  <c r="H2368" i="5"/>
  <c r="I2368" i="5"/>
  <c r="J2368" i="5"/>
  <c r="R2368" i="5"/>
  <c r="F2368" i="5"/>
  <c r="E2368" i="5"/>
  <c r="X2368" i="5" s="1"/>
  <c r="I2369" i="5"/>
  <c r="H2369" i="5"/>
  <c r="G2369" i="5"/>
  <c r="R2369" i="5"/>
  <c r="F2369" i="5"/>
  <c r="J2369" i="5"/>
  <c r="E2369" i="5"/>
  <c r="X2369" i="5" s="1"/>
  <c r="J2370" i="5"/>
  <c r="I2370" i="5"/>
  <c r="H2370" i="5"/>
  <c r="R2370" i="5"/>
  <c r="F2370" i="5"/>
  <c r="G2370" i="5"/>
  <c r="E2370" i="5"/>
  <c r="X2370" i="5" s="1"/>
  <c r="AB2371" i="5"/>
  <c r="V2371" i="5"/>
  <c r="G2372" i="5"/>
  <c r="F2372" i="5"/>
  <c r="I2372" i="5"/>
  <c r="R2372" i="5"/>
  <c r="J2372" i="5"/>
  <c r="H2372" i="5"/>
  <c r="E2372" i="5"/>
  <c r="X2372" i="5" s="1"/>
  <c r="G2373" i="5"/>
  <c r="F2373" i="5"/>
  <c r="H2373" i="5"/>
  <c r="I2373" i="5"/>
  <c r="J2373" i="5"/>
  <c r="R2373" i="5"/>
  <c r="E2373" i="5"/>
  <c r="X2373" i="5" s="1"/>
  <c r="G2374" i="5"/>
  <c r="F2374" i="5"/>
  <c r="I2374" i="5"/>
  <c r="R2374" i="5"/>
  <c r="H2374" i="5"/>
  <c r="J2374" i="5"/>
  <c r="E2374" i="5"/>
  <c r="X2374" i="5" s="1"/>
  <c r="R2375" i="5"/>
  <c r="G2375" i="5"/>
  <c r="J2375" i="5"/>
  <c r="H2375" i="5"/>
  <c r="I2375" i="5"/>
  <c r="F2375" i="5"/>
  <c r="E2375" i="5"/>
  <c r="X2375" i="5" s="1"/>
  <c r="G2376" i="5"/>
  <c r="H2376" i="5"/>
  <c r="I2376" i="5"/>
  <c r="J2376" i="5"/>
  <c r="R2376" i="5"/>
  <c r="F2376" i="5"/>
  <c r="E2376" i="5"/>
  <c r="X2376" i="5" s="1"/>
  <c r="G2377" i="5"/>
  <c r="R2377" i="5"/>
  <c r="I2377" i="5"/>
  <c r="J2377" i="5"/>
  <c r="F2377" i="5"/>
  <c r="H2377" i="5"/>
  <c r="E2377" i="5"/>
  <c r="X2377" i="5" s="1"/>
  <c r="H2378" i="5"/>
  <c r="I2378" i="5"/>
  <c r="G2378" i="5"/>
  <c r="F2378" i="5"/>
  <c r="J2378" i="5"/>
  <c r="R2378" i="5"/>
  <c r="E2378" i="5"/>
  <c r="X2378" i="5" s="1"/>
  <c r="V2379" i="5"/>
  <c r="AB2379" i="5"/>
  <c r="G2380" i="5"/>
  <c r="J2380" i="5"/>
  <c r="F2380" i="5"/>
  <c r="R2380" i="5"/>
  <c r="I2380" i="5"/>
  <c r="H2380" i="5"/>
  <c r="E2380" i="5"/>
  <c r="X2380" i="5" s="1"/>
  <c r="V2381" i="5"/>
  <c r="AB2381" i="5"/>
  <c r="I2382" i="5"/>
  <c r="G2382" i="5"/>
  <c r="J2382" i="5"/>
  <c r="R2382" i="5"/>
  <c r="F2382" i="5"/>
  <c r="H2382" i="5"/>
  <c r="E2382" i="5"/>
  <c r="X2382" i="5" s="1"/>
  <c r="F2383" i="5"/>
  <c r="I2383" i="5"/>
  <c r="R2383" i="5"/>
  <c r="J2383" i="5"/>
  <c r="G2383" i="5"/>
  <c r="H2383" i="5"/>
  <c r="E2383" i="5"/>
  <c r="X2383" i="5" s="1"/>
  <c r="G2384" i="5"/>
  <c r="F2384" i="5"/>
  <c r="H2384" i="5"/>
  <c r="R2384" i="5"/>
  <c r="I2384" i="5"/>
  <c r="J2384" i="5"/>
  <c r="E2384" i="5"/>
  <c r="X2384" i="5" s="1"/>
  <c r="G2385" i="5"/>
  <c r="J2385" i="5"/>
  <c r="H2385" i="5"/>
  <c r="I2385" i="5"/>
  <c r="F2385" i="5"/>
  <c r="R2385" i="5"/>
  <c r="E2385" i="5"/>
  <c r="X2385" i="5" s="1"/>
  <c r="I2386" i="5"/>
  <c r="G2386" i="5"/>
  <c r="J2386" i="5"/>
  <c r="H2386" i="5"/>
  <c r="F2386" i="5"/>
  <c r="R2386" i="5"/>
  <c r="E2386" i="5"/>
  <c r="X2386" i="5" s="1"/>
  <c r="F2387" i="5"/>
  <c r="R2387" i="5"/>
  <c r="I2387" i="5"/>
  <c r="G2387" i="5"/>
  <c r="J2387" i="5"/>
  <c r="H2387" i="5"/>
  <c r="E2387" i="5"/>
  <c r="X2387" i="5" s="1"/>
  <c r="V2388" i="5"/>
  <c r="AB2388" i="5"/>
  <c r="V2389" i="5"/>
  <c r="AB2389" i="5"/>
  <c r="R2390" i="5"/>
  <c r="J2390" i="5"/>
  <c r="G2390" i="5"/>
  <c r="F2390" i="5"/>
  <c r="I2390" i="5"/>
  <c r="H2390" i="5"/>
  <c r="E2390" i="5"/>
  <c r="X2390" i="5" s="1"/>
  <c r="G2391" i="5"/>
  <c r="F2391" i="5"/>
  <c r="I2391" i="5"/>
  <c r="J2391" i="5"/>
  <c r="R2391" i="5"/>
  <c r="H2391" i="5"/>
  <c r="E2391" i="5"/>
  <c r="X2391" i="5" s="1"/>
  <c r="I2392" i="5"/>
  <c r="R2392" i="5"/>
  <c r="G2392" i="5"/>
  <c r="F2392" i="5"/>
  <c r="H2392" i="5"/>
  <c r="J2392" i="5"/>
  <c r="E2392" i="5"/>
  <c r="X2392" i="5" s="1"/>
  <c r="AB2393" i="5"/>
  <c r="V2393" i="5"/>
  <c r="G2394" i="5"/>
  <c r="H2394" i="5"/>
  <c r="I2394" i="5"/>
  <c r="J2394" i="5"/>
  <c r="R2394" i="5"/>
  <c r="F2394" i="5"/>
  <c r="E2394" i="5"/>
  <c r="X2394" i="5" s="1"/>
  <c r="V2395" i="5"/>
  <c r="AB2395" i="5"/>
  <c r="R2396" i="5"/>
  <c r="J2396" i="5"/>
  <c r="F2396" i="5"/>
  <c r="G2396" i="5"/>
  <c r="H2396" i="5"/>
  <c r="I2396" i="5"/>
  <c r="E2396" i="5"/>
  <c r="X2396" i="5" s="1"/>
  <c r="J2397" i="5"/>
  <c r="R2397" i="5"/>
  <c r="H2397" i="5"/>
  <c r="G2397" i="5"/>
  <c r="F2397" i="5"/>
  <c r="I2397" i="5"/>
  <c r="E2397" i="5"/>
  <c r="X2397" i="5" s="1"/>
  <c r="F2398" i="5"/>
  <c r="J2398" i="5"/>
  <c r="G2398" i="5"/>
  <c r="I2398" i="5"/>
  <c r="R2398" i="5"/>
  <c r="H2398" i="5"/>
  <c r="E2398" i="5"/>
  <c r="X2398" i="5" s="1"/>
  <c r="H2399" i="5"/>
  <c r="G2399" i="5"/>
  <c r="F2399" i="5"/>
  <c r="J2399" i="5"/>
  <c r="I2399" i="5"/>
  <c r="R2399" i="5"/>
  <c r="E2399" i="5"/>
  <c r="X2399" i="5" s="1"/>
  <c r="G2400" i="5"/>
  <c r="F2400" i="5"/>
  <c r="H2400" i="5"/>
  <c r="I2400" i="5"/>
  <c r="J2400" i="5"/>
  <c r="R2400" i="5"/>
  <c r="E2400" i="5"/>
  <c r="X2400" i="5" s="1"/>
  <c r="AB2401" i="5"/>
  <c r="V2401" i="5"/>
  <c r="AB2402" i="5"/>
  <c r="V2402" i="5"/>
  <c r="R2403" i="5"/>
  <c r="G2403" i="5"/>
  <c r="J2403" i="5"/>
  <c r="I2403" i="5"/>
  <c r="F2403" i="5"/>
  <c r="H2403" i="5"/>
  <c r="E2403" i="5"/>
  <c r="X2403" i="5" s="1"/>
  <c r="R2404" i="5"/>
  <c r="H2404" i="5"/>
  <c r="J2404" i="5"/>
  <c r="G2404" i="5"/>
  <c r="I2404" i="5"/>
  <c r="F2404" i="5"/>
  <c r="E2404" i="5"/>
  <c r="X2404" i="5" s="1"/>
  <c r="AB2405" i="5"/>
  <c r="V2405" i="5"/>
  <c r="AB2406" i="5"/>
  <c r="V2406" i="5"/>
  <c r="I2407" i="5"/>
  <c r="J2407" i="5"/>
  <c r="F2407" i="5"/>
  <c r="G2407" i="5"/>
  <c r="R2407" i="5"/>
  <c r="H2407" i="5"/>
  <c r="E2407" i="5"/>
  <c r="X2407" i="5" s="1"/>
  <c r="G2408" i="5"/>
  <c r="F2408" i="5"/>
  <c r="H2408" i="5"/>
  <c r="I2408" i="5"/>
  <c r="J2408" i="5"/>
  <c r="R2408" i="5"/>
  <c r="E2408" i="5"/>
  <c r="X2408" i="5" s="1"/>
  <c r="AB2409" i="5"/>
  <c r="V2409" i="5"/>
  <c r="G2410" i="5"/>
  <c r="F2410" i="5"/>
  <c r="R2410" i="5"/>
  <c r="I2410" i="5"/>
  <c r="H2410" i="5"/>
  <c r="J2410" i="5"/>
  <c r="E2410" i="5"/>
  <c r="X2410" i="5" s="1"/>
  <c r="F2411" i="5"/>
  <c r="R2411" i="5"/>
  <c r="I2411" i="5"/>
  <c r="G2411" i="5"/>
  <c r="H2411" i="5"/>
  <c r="J2411" i="5"/>
  <c r="E2411" i="5"/>
  <c r="X2411" i="5" s="1"/>
  <c r="G2412" i="5"/>
  <c r="F2412" i="5"/>
  <c r="H2412" i="5"/>
  <c r="I2412" i="5"/>
  <c r="J2412" i="5"/>
  <c r="R2412" i="5"/>
  <c r="E2412" i="5"/>
  <c r="X2412" i="5" s="1"/>
  <c r="AB2413" i="5"/>
  <c r="V2413" i="5"/>
  <c r="J2414" i="5"/>
  <c r="I2414" i="5"/>
  <c r="G2414" i="5"/>
  <c r="R2414" i="5"/>
  <c r="H2414" i="5"/>
  <c r="F2414" i="5"/>
  <c r="E2414" i="5"/>
  <c r="X2414" i="5" s="1"/>
  <c r="G2415" i="5"/>
  <c r="J2415" i="5"/>
  <c r="R2415" i="5"/>
  <c r="F2415" i="5"/>
  <c r="H2415" i="5"/>
  <c r="I2415" i="5"/>
  <c r="E2415" i="5"/>
  <c r="X2415" i="5" s="1"/>
  <c r="J2416" i="5"/>
  <c r="F2416" i="5"/>
  <c r="R2416" i="5"/>
  <c r="H2416" i="5"/>
  <c r="I2416" i="5"/>
  <c r="G2416" i="5"/>
  <c r="E2416" i="5"/>
  <c r="X2416" i="5" s="1"/>
  <c r="V2417" i="5"/>
  <c r="AB2417" i="5"/>
  <c r="AB2418" i="5"/>
  <c r="V2418" i="5"/>
  <c r="F2419" i="5"/>
  <c r="G2419" i="5"/>
  <c r="I2419" i="5"/>
  <c r="J2419" i="5"/>
  <c r="H2419" i="5"/>
  <c r="R2419" i="5"/>
  <c r="E2419" i="5"/>
  <c r="X2419" i="5" s="1"/>
  <c r="G2420" i="5"/>
  <c r="F2420" i="5"/>
  <c r="H2420" i="5"/>
  <c r="I2420" i="5"/>
  <c r="J2420" i="5"/>
  <c r="R2420" i="5"/>
  <c r="E2420" i="5"/>
  <c r="X2420" i="5" s="1"/>
  <c r="AB2421" i="5"/>
  <c r="V2421" i="5"/>
  <c r="AB2422" i="5"/>
  <c r="V2422" i="5"/>
  <c r="I2423" i="5"/>
  <c r="R2423" i="5"/>
  <c r="J2423" i="5"/>
  <c r="F2423" i="5"/>
  <c r="G2423" i="5"/>
  <c r="H2423" i="5"/>
  <c r="E2423" i="5"/>
  <c r="X2423" i="5" s="1"/>
  <c r="R2424" i="5"/>
  <c r="H2424" i="5"/>
  <c r="J2424" i="5"/>
  <c r="I2424" i="5"/>
  <c r="F2424" i="5"/>
  <c r="G2424" i="5"/>
  <c r="E2424" i="5"/>
  <c r="X2424" i="5" s="1"/>
  <c r="G2425" i="5"/>
  <c r="F2425" i="5"/>
  <c r="H2425" i="5"/>
  <c r="I2425" i="5"/>
  <c r="J2425" i="5"/>
  <c r="R2425" i="5"/>
  <c r="E2425" i="5"/>
  <c r="X2425" i="5" s="1"/>
  <c r="F2426" i="5"/>
  <c r="R2426" i="5"/>
  <c r="J2426" i="5"/>
  <c r="I2426" i="5"/>
  <c r="G2426" i="5"/>
  <c r="H2426" i="5"/>
  <c r="E2426" i="5"/>
  <c r="X2426" i="5" s="1"/>
  <c r="G2427" i="5"/>
  <c r="J2427" i="5"/>
  <c r="R2427" i="5"/>
  <c r="I2427" i="5"/>
  <c r="F2427" i="5"/>
  <c r="H2427" i="5"/>
  <c r="E2427" i="5"/>
  <c r="X2427" i="5" s="1"/>
  <c r="F2428" i="5"/>
  <c r="J2428" i="5"/>
  <c r="I2428" i="5"/>
  <c r="G2428" i="5"/>
  <c r="R2428" i="5"/>
  <c r="H2428" i="5"/>
  <c r="E2428" i="5"/>
  <c r="X2428" i="5" s="1"/>
  <c r="V2429" i="5"/>
  <c r="AB2429" i="5"/>
  <c r="G2430" i="5"/>
  <c r="H2430" i="5"/>
  <c r="I2430" i="5"/>
  <c r="J2430" i="5"/>
  <c r="R2430" i="5"/>
  <c r="F2430" i="5"/>
  <c r="E2430" i="5"/>
  <c r="X2430" i="5" s="1"/>
  <c r="H2431" i="5"/>
  <c r="J2431" i="5"/>
  <c r="G2431" i="5"/>
  <c r="F2431" i="5"/>
  <c r="R2431" i="5"/>
  <c r="I2431" i="5"/>
  <c r="E2431" i="5"/>
  <c r="X2431" i="5" s="1"/>
  <c r="G2432" i="5"/>
  <c r="R2432" i="5"/>
  <c r="F2432" i="5"/>
  <c r="J2432" i="5"/>
  <c r="I2432" i="5"/>
  <c r="H2432" i="5"/>
  <c r="E2432" i="5"/>
  <c r="X2432" i="5" s="1"/>
  <c r="J2433" i="5"/>
  <c r="G2433" i="5"/>
  <c r="I2433" i="5"/>
  <c r="H2433" i="5"/>
  <c r="R2433" i="5"/>
  <c r="F2433" i="5"/>
  <c r="E2433" i="5"/>
  <c r="X2433" i="5" s="1"/>
  <c r="V2434" i="5"/>
  <c r="AB2434" i="5"/>
  <c r="V2435" i="5"/>
  <c r="AB2435" i="5"/>
  <c r="F2436" i="5"/>
  <c r="G2436" i="5"/>
  <c r="H2436" i="5"/>
  <c r="I2436" i="5"/>
  <c r="R2436" i="5"/>
  <c r="J2436" i="5"/>
  <c r="E2436" i="5"/>
  <c r="X2436" i="5" s="1"/>
  <c r="G2437" i="5"/>
  <c r="R2437" i="5"/>
  <c r="H2437" i="5"/>
  <c r="I2437" i="5"/>
  <c r="J2437" i="5"/>
  <c r="F2437" i="5"/>
  <c r="E2437" i="5"/>
  <c r="X2437" i="5" s="1"/>
  <c r="I2438" i="5"/>
  <c r="G2438" i="5"/>
  <c r="H2438" i="5"/>
  <c r="J2438" i="5"/>
  <c r="R2438" i="5"/>
  <c r="F2438" i="5"/>
  <c r="E2438" i="5"/>
  <c r="X2438" i="5" s="1"/>
  <c r="AB2439" i="5"/>
  <c r="V2439" i="5"/>
  <c r="AB2440" i="5"/>
  <c r="V2440" i="5"/>
  <c r="R2441" i="5"/>
  <c r="G2441" i="5"/>
  <c r="F2441" i="5"/>
  <c r="H2441" i="5"/>
  <c r="J2441" i="5"/>
  <c r="I2441" i="5"/>
  <c r="E2441" i="5"/>
  <c r="X2441" i="5" s="1"/>
  <c r="R2442" i="5"/>
  <c r="G2442" i="5"/>
  <c r="H2442" i="5"/>
  <c r="I2442" i="5"/>
  <c r="J2442" i="5"/>
  <c r="F2442" i="5"/>
  <c r="E2442" i="5"/>
  <c r="X2442" i="5" s="1"/>
  <c r="H2443" i="5"/>
  <c r="F2443" i="5"/>
  <c r="J2443" i="5"/>
  <c r="R2443" i="5"/>
  <c r="G2443" i="5"/>
  <c r="I2443" i="5"/>
  <c r="E2443" i="5"/>
  <c r="X2443" i="5" s="1"/>
  <c r="R2444" i="5"/>
  <c r="G2444" i="5"/>
  <c r="J2444" i="5"/>
  <c r="H2444" i="5"/>
  <c r="F2444" i="5"/>
  <c r="I2444" i="5"/>
  <c r="E2444" i="5"/>
  <c r="X2444" i="5" s="1"/>
  <c r="G2445" i="5"/>
  <c r="F2445" i="5"/>
  <c r="H2445" i="5"/>
  <c r="I2445" i="5"/>
  <c r="J2445" i="5"/>
  <c r="R2445" i="5"/>
  <c r="E2445" i="5"/>
  <c r="X2445" i="5" s="1"/>
  <c r="H2446" i="5"/>
  <c r="F2446" i="5"/>
  <c r="R2446" i="5"/>
  <c r="I2446" i="5"/>
  <c r="G2446" i="5"/>
  <c r="J2446" i="5"/>
  <c r="E2446" i="5"/>
  <c r="X2446" i="5" s="1"/>
  <c r="I2447" i="5"/>
  <c r="G2447" i="5"/>
  <c r="F2447" i="5"/>
  <c r="J2447" i="5"/>
  <c r="R2447" i="5"/>
  <c r="H2447" i="5"/>
  <c r="E2447" i="5"/>
  <c r="X2447" i="5" s="1"/>
  <c r="H2448" i="5"/>
  <c r="J2448" i="5"/>
  <c r="G2448" i="5"/>
  <c r="I2448" i="5"/>
  <c r="F2448" i="5"/>
  <c r="R2448" i="5"/>
  <c r="E2448" i="5"/>
  <c r="X2448" i="5" s="1"/>
  <c r="G2449" i="5"/>
  <c r="R2449" i="5"/>
  <c r="F2449" i="5"/>
  <c r="H2449" i="5"/>
  <c r="I2449" i="5"/>
  <c r="J2449" i="5"/>
  <c r="E2449" i="5"/>
  <c r="X2449" i="5" s="1"/>
  <c r="AB2450" i="5"/>
  <c r="V2450" i="5"/>
  <c r="G2451" i="5"/>
  <c r="F2451" i="5"/>
  <c r="I2451" i="5"/>
  <c r="J2451" i="5"/>
  <c r="R2451" i="5"/>
  <c r="H2451" i="5"/>
  <c r="E2451" i="5"/>
  <c r="X2451" i="5" s="1"/>
  <c r="J2452" i="5"/>
  <c r="I2452" i="5"/>
  <c r="R2452" i="5"/>
  <c r="H2452" i="5"/>
  <c r="G2452" i="5"/>
  <c r="F2452" i="5"/>
  <c r="E2452" i="5"/>
  <c r="X2452" i="5" s="1"/>
  <c r="G2453" i="5"/>
  <c r="F2453" i="5"/>
  <c r="H2453" i="5"/>
  <c r="I2453" i="5"/>
  <c r="J2453" i="5"/>
  <c r="R2453" i="5"/>
  <c r="E2453" i="5"/>
  <c r="X2453" i="5" s="1"/>
  <c r="J2454" i="5"/>
  <c r="I2454" i="5"/>
  <c r="G2454" i="5"/>
  <c r="H2454" i="5"/>
  <c r="F2454" i="5"/>
  <c r="R2454" i="5"/>
  <c r="E2454" i="5"/>
  <c r="X2454" i="5" s="1"/>
  <c r="I2455" i="5"/>
  <c r="G2455" i="5"/>
  <c r="H2455" i="5"/>
  <c r="J2455" i="5"/>
  <c r="F2455" i="5"/>
  <c r="R2455" i="5"/>
  <c r="E2455" i="5"/>
  <c r="X2455" i="5" s="1"/>
  <c r="V2456" i="5"/>
  <c r="AB2456" i="5"/>
  <c r="G2457" i="5"/>
  <c r="F2457" i="5"/>
  <c r="H2457" i="5"/>
  <c r="I2457" i="5"/>
  <c r="R2457" i="5"/>
  <c r="J2457" i="5"/>
  <c r="E2457" i="5"/>
  <c r="X2457" i="5" s="1"/>
  <c r="G2458" i="5"/>
  <c r="J2458" i="5"/>
  <c r="H2458" i="5"/>
  <c r="F2458" i="5"/>
  <c r="I2458" i="5"/>
  <c r="R2458" i="5"/>
  <c r="E2458" i="5"/>
  <c r="X2458" i="5" s="1"/>
  <c r="R2459" i="5"/>
  <c r="F2459" i="5"/>
  <c r="G2459" i="5"/>
  <c r="I2459" i="5"/>
  <c r="J2459" i="5"/>
  <c r="H2459" i="5"/>
  <c r="E2459" i="5"/>
  <c r="X2459" i="5" s="1"/>
  <c r="G2460" i="5"/>
  <c r="F2460" i="5"/>
  <c r="H2460" i="5"/>
  <c r="R2460" i="5"/>
  <c r="I2460" i="5"/>
  <c r="J2460" i="5"/>
  <c r="E2460" i="5"/>
  <c r="X2460" i="5" s="1"/>
  <c r="R2461" i="5"/>
  <c r="I2461" i="5"/>
  <c r="H2461" i="5"/>
  <c r="G2461" i="5"/>
  <c r="F2461" i="5"/>
  <c r="J2461" i="5"/>
  <c r="E2461" i="5"/>
  <c r="X2461" i="5" s="1"/>
  <c r="G2462" i="5"/>
  <c r="H2462" i="5"/>
  <c r="I2462" i="5"/>
  <c r="J2462" i="5"/>
  <c r="R2462" i="5"/>
  <c r="F2462" i="5"/>
  <c r="E2462" i="5"/>
  <c r="X2462" i="5" s="1"/>
  <c r="AB2463" i="5"/>
  <c r="V2463" i="5"/>
  <c r="G2464" i="5"/>
  <c r="R2464" i="5"/>
  <c r="H2464" i="5"/>
  <c r="F2464" i="5"/>
  <c r="I2464" i="5"/>
  <c r="J2464" i="5"/>
  <c r="E2464" i="5"/>
  <c r="X2464" i="5" s="1"/>
  <c r="AB2465" i="5"/>
  <c r="V2465" i="5"/>
  <c r="R2466" i="5"/>
  <c r="G2466" i="5"/>
  <c r="J2466" i="5"/>
  <c r="F2466" i="5"/>
  <c r="H2466" i="5"/>
  <c r="I2466" i="5"/>
  <c r="E2466" i="5"/>
  <c r="X2466" i="5" s="1"/>
  <c r="J2467" i="5"/>
  <c r="G2467" i="5"/>
  <c r="I2467" i="5"/>
  <c r="R2467" i="5"/>
  <c r="H2467" i="5"/>
  <c r="F2467" i="5"/>
  <c r="E2467" i="5"/>
  <c r="X2467" i="5" s="1"/>
  <c r="J2468" i="5"/>
  <c r="H2468" i="5"/>
  <c r="F2468" i="5"/>
  <c r="R2468" i="5"/>
  <c r="G2468" i="5"/>
  <c r="I2468" i="5"/>
  <c r="E2468" i="5"/>
  <c r="X2468" i="5" s="1"/>
  <c r="I2469" i="5"/>
  <c r="G2469" i="5"/>
  <c r="H2469" i="5"/>
  <c r="J2469" i="5"/>
  <c r="F2469" i="5"/>
  <c r="R2469" i="5"/>
  <c r="E2469" i="5"/>
  <c r="X2469" i="5" s="1"/>
  <c r="AB2470" i="5"/>
  <c r="V2470" i="5"/>
  <c r="I2471" i="5"/>
  <c r="G2471" i="5"/>
  <c r="J2471" i="5"/>
  <c r="R2471" i="5"/>
  <c r="F2471" i="5"/>
  <c r="H2471" i="5"/>
  <c r="E2471" i="5"/>
  <c r="X2471" i="5" s="1"/>
  <c r="R2472" i="5"/>
  <c r="G2472" i="5"/>
  <c r="F2472" i="5"/>
  <c r="I2472" i="5"/>
  <c r="J2472" i="5"/>
  <c r="H2472" i="5"/>
  <c r="E2472" i="5"/>
  <c r="X2472" i="5" s="1"/>
  <c r="J2473" i="5"/>
  <c r="G2473" i="5"/>
  <c r="F2473" i="5"/>
  <c r="H2473" i="5"/>
  <c r="I2473" i="5"/>
  <c r="R2473" i="5"/>
  <c r="E2473" i="5"/>
  <c r="X2473" i="5" s="1"/>
  <c r="R2474" i="5"/>
  <c r="G2474" i="5"/>
  <c r="F2474" i="5"/>
  <c r="J2474" i="5"/>
  <c r="I2474" i="5"/>
  <c r="H2474" i="5"/>
  <c r="E2474" i="5"/>
  <c r="X2474" i="5" s="1"/>
  <c r="I2475" i="5"/>
  <c r="G2475" i="5"/>
  <c r="F2475" i="5"/>
  <c r="J2475" i="5"/>
  <c r="R2475" i="5"/>
  <c r="H2475" i="5"/>
  <c r="E2475" i="5"/>
  <c r="X2475" i="5" s="1"/>
  <c r="V2476" i="5"/>
  <c r="AB2476" i="5"/>
  <c r="F2477" i="5"/>
  <c r="R2477" i="5"/>
  <c r="G2477" i="5"/>
  <c r="I2477" i="5"/>
  <c r="H2477" i="5"/>
  <c r="J2477" i="5"/>
  <c r="E2477" i="5"/>
  <c r="X2477" i="5" s="1"/>
  <c r="J2478" i="5"/>
  <c r="R2478" i="5"/>
  <c r="H2478" i="5"/>
  <c r="G2478" i="5"/>
  <c r="I2478" i="5"/>
  <c r="F2478" i="5"/>
  <c r="E2478" i="5"/>
  <c r="X2478" i="5" s="1"/>
  <c r="H2479" i="5"/>
  <c r="J2479" i="5"/>
  <c r="I2479" i="5"/>
  <c r="G2479" i="5"/>
  <c r="R2479" i="5"/>
  <c r="F2479" i="5"/>
  <c r="E2479" i="5"/>
  <c r="X2479" i="5" s="1"/>
  <c r="V2480" i="5"/>
  <c r="AB2480" i="5"/>
  <c r="H2481" i="5"/>
  <c r="J2481" i="5"/>
  <c r="G2481" i="5"/>
  <c r="F2481" i="5"/>
  <c r="I2481" i="5"/>
  <c r="R2481" i="5"/>
  <c r="E2481" i="5"/>
  <c r="X2481" i="5" s="1"/>
  <c r="G2482" i="5"/>
  <c r="J2482" i="5"/>
  <c r="R2482" i="5"/>
  <c r="F2482" i="5"/>
  <c r="I2482" i="5"/>
  <c r="H2482" i="5"/>
  <c r="E2482" i="5"/>
  <c r="X2482" i="5" s="1"/>
  <c r="G2483" i="5"/>
  <c r="F2483" i="5"/>
  <c r="H2483" i="5"/>
  <c r="R2483" i="5"/>
  <c r="I2483" i="5"/>
  <c r="J2483" i="5"/>
  <c r="E2483" i="5"/>
  <c r="X2483" i="5" s="1"/>
  <c r="G2484" i="5"/>
  <c r="I2484" i="5"/>
  <c r="J2484" i="5"/>
  <c r="F2484" i="5"/>
  <c r="H2484" i="5"/>
  <c r="R2484" i="5"/>
  <c r="E2484" i="5"/>
  <c r="X2484" i="5" s="1"/>
  <c r="I2485" i="5"/>
  <c r="G2485" i="5"/>
  <c r="R2485" i="5"/>
  <c r="H2485" i="5"/>
  <c r="J2485" i="5"/>
  <c r="F2485" i="5"/>
  <c r="E2485" i="5"/>
  <c r="X2485" i="5" s="1"/>
  <c r="F2486" i="5"/>
  <c r="G2486" i="5"/>
  <c r="J2486" i="5"/>
  <c r="I2486" i="5"/>
  <c r="H2486" i="5"/>
  <c r="R2486" i="5"/>
  <c r="E2486" i="5"/>
  <c r="X2486" i="5" s="1"/>
  <c r="F2487" i="5"/>
  <c r="H2487" i="5"/>
  <c r="R2487" i="5"/>
  <c r="J2487" i="5"/>
  <c r="I2487" i="5"/>
  <c r="G2487" i="5"/>
  <c r="E2487" i="5"/>
  <c r="X2487" i="5" s="1"/>
  <c r="H2488" i="5"/>
  <c r="F2488" i="5"/>
  <c r="G2488" i="5"/>
  <c r="J2488" i="5"/>
  <c r="R2488" i="5"/>
  <c r="I2488" i="5"/>
  <c r="E2488" i="5"/>
  <c r="X2488" i="5" s="1"/>
  <c r="G2489" i="5"/>
  <c r="J2489" i="5"/>
  <c r="R2489" i="5"/>
  <c r="H2489" i="5"/>
  <c r="I2489" i="5"/>
  <c r="F2489" i="5"/>
  <c r="E2489" i="5"/>
  <c r="X2489" i="5" s="1"/>
  <c r="I2490" i="5"/>
  <c r="H2490" i="5"/>
  <c r="G2490" i="5"/>
  <c r="J2490" i="5"/>
  <c r="F2490" i="5"/>
  <c r="R2490" i="5"/>
  <c r="E2490" i="5"/>
  <c r="X2490" i="5" s="1"/>
  <c r="J2491" i="5"/>
  <c r="I2491" i="5"/>
  <c r="F2491" i="5"/>
  <c r="G2491" i="5"/>
  <c r="H2491" i="5"/>
  <c r="R2491" i="5"/>
  <c r="E2491" i="5"/>
  <c r="X2491" i="5" s="1"/>
  <c r="F2492" i="5"/>
  <c r="J2492" i="5"/>
  <c r="H2492" i="5"/>
  <c r="I2492" i="5"/>
  <c r="G2492" i="5"/>
  <c r="R2492" i="5"/>
  <c r="E2492" i="5"/>
  <c r="X2492" i="5" s="1"/>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s="1"/>
  <c r="F11" i="5"/>
  <c r="J11" i="5"/>
  <c r="R11" i="5"/>
  <c r="H11" i="5"/>
  <c r="I11" i="5"/>
  <c r="R12" i="5"/>
  <c r="J12" i="5"/>
  <c r="I12" i="5"/>
  <c r="H12" i="5"/>
  <c r="F12" i="5"/>
  <c r="F13" i="5"/>
  <c r="H13" i="5"/>
  <c r="R13" i="5"/>
  <c r="J13" i="5"/>
  <c r="I13" i="5"/>
  <c r="F14" i="5"/>
  <c r="H14" i="5"/>
  <c r="I14" i="5"/>
  <c r="R14" i="5"/>
  <c r="J14" i="5"/>
  <c r="I15" i="5"/>
  <c r="J15" i="5"/>
  <c r="H15" i="5"/>
  <c r="R15" i="5"/>
  <c r="F15" i="5"/>
  <c r="R16" i="5"/>
  <c r="I16" i="5"/>
  <c r="H16" i="5"/>
  <c r="F16" i="5"/>
  <c r="J16" i="5"/>
  <c r="I17" i="5"/>
  <c r="J17" i="5"/>
  <c r="F17" i="5"/>
  <c r="H17" i="5"/>
  <c r="R17" i="5"/>
  <c r="R18" i="5"/>
  <c r="I18" i="5"/>
  <c r="J19" i="5"/>
  <c r="R19" i="5"/>
  <c r="H19" i="5"/>
  <c r="F19" i="5"/>
  <c r="H21" i="5"/>
  <c r="J21" i="5"/>
  <c r="I21" i="5"/>
  <c r="R22" i="5"/>
  <c r="I22" i="5"/>
  <c r="F23" i="5"/>
  <c r="I23" i="5"/>
  <c r="H23" i="5"/>
  <c r="R23" i="5"/>
  <c r="J23" i="5"/>
  <c r="I24" i="5"/>
  <c r="H24" i="5"/>
  <c r="R24" i="5"/>
  <c r="J25" i="5"/>
  <c r="F25" i="5"/>
  <c r="R25" i="5"/>
  <c r="I25" i="5"/>
  <c r="H25" i="5"/>
  <c r="R26" i="5"/>
  <c r="I26" i="5"/>
  <c r="F27" i="5"/>
  <c r="J27" i="5"/>
  <c r="R27" i="5"/>
  <c r="H27" i="5"/>
  <c r="I29" i="5"/>
  <c r="H29" i="5"/>
  <c r="J29" i="5"/>
  <c r="I30" i="5"/>
  <c r="R30" i="5"/>
  <c r="H31" i="5"/>
  <c r="R31" i="5"/>
  <c r="F31" i="5"/>
  <c r="I31" i="5"/>
  <c r="J31" i="5"/>
  <c r="H32" i="5"/>
  <c r="I32" i="5"/>
  <c r="R32" i="5"/>
  <c r="I33" i="5"/>
  <c r="R33" i="5"/>
  <c r="H34" i="5"/>
  <c r="R34" i="5"/>
  <c r="I34" i="5"/>
  <c r="F35" i="5"/>
  <c r="H35" i="5"/>
  <c r="R35" i="5"/>
  <c r="J35" i="5"/>
  <c r="I35" i="5"/>
  <c r="R37" i="5"/>
  <c r="I37" i="5"/>
  <c r="H38" i="5"/>
  <c r="I38" i="5"/>
  <c r="R38" i="5"/>
  <c r="I39" i="5"/>
  <c r="R39" i="5"/>
  <c r="F39" i="5"/>
  <c r="J39" i="5"/>
  <c r="H39" i="5"/>
  <c r="R41" i="5"/>
  <c r="I41" i="5"/>
  <c r="R42" i="5"/>
  <c r="H42" i="5"/>
  <c r="I42" i="5"/>
  <c r="R45" i="5"/>
  <c r="I45" i="5"/>
  <c r="R46" i="5"/>
  <c r="I46" i="5"/>
  <c r="H46" i="5"/>
  <c r="F47" i="5"/>
  <c r="J47" i="5"/>
  <c r="R47" i="5"/>
  <c r="H47" i="5"/>
  <c r="I47" i="5"/>
  <c r="E49" i="5"/>
  <c r="X49" i="5" s="1"/>
  <c r="I49" i="5"/>
  <c r="R49" i="5"/>
  <c r="H50" i="5"/>
  <c r="I50" i="5"/>
  <c r="R50" i="5"/>
  <c r="H51" i="5"/>
  <c r="F51" i="5"/>
  <c r="I51" i="5"/>
  <c r="J51" i="5"/>
  <c r="R51" i="5"/>
  <c r="I53" i="5"/>
  <c r="R53" i="5"/>
  <c r="I54" i="5"/>
  <c r="R54" i="5"/>
  <c r="H54" i="5"/>
  <c r="R55" i="5"/>
  <c r="I55" i="5"/>
  <c r="F55" i="5"/>
  <c r="H55" i="5"/>
  <c r="J55" i="5"/>
  <c r="I57" i="5"/>
  <c r="R57" i="5"/>
  <c r="I58" i="5"/>
  <c r="R58" i="5"/>
  <c r="H58" i="5"/>
  <c r="F59" i="5"/>
  <c r="H59" i="5"/>
  <c r="J59" i="5"/>
  <c r="I59" i="5"/>
  <c r="R59" i="5"/>
  <c r="E61" i="5"/>
  <c r="X61" i="5" s="1"/>
  <c r="I61" i="5"/>
  <c r="R61" i="5"/>
  <c r="I62" i="5"/>
  <c r="R62" i="5"/>
  <c r="E62" i="5"/>
  <c r="X62" i="5" s="1"/>
  <c r="H62" i="5"/>
  <c r="I63" i="5"/>
  <c r="H63" i="5"/>
  <c r="R63" i="5"/>
  <c r="J63" i="5"/>
  <c r="F63" i="5"/>
  <c r="I65" i="5"/>
  <c r="R65" i="5"/>
  <c r="R66" i="5"/>
  <c r="I66" i="5"/>
  <c r="H66" i="5"/>
  <c r="H67" i="5"/>
  <c r="I67" i="5"/>
  <c r="J67" i="5"/>
  <c r="F67" i="5"/>
  <c r="R67" i="5"/>
  <c r="R69" i="5"/>
  <c r="I69" i="5"/>
  <c r="R70" i="5"/>
  <c r="I70" i="5"/>
  <c r="H70" i="5"/>
  <c r="I73" i="5"/>
  <c r="R73" i="5"/>
  <c r="R74" i="5"/>
  <c r="H74" i="5"/>
  <c r="I74" i="5"/>
  <c r="H75" i="5"/>
  <c r="J75" i="5"/>
  <c r="F75" i="5"/>
  <c r="R75" i="5"/>
  <c r="I75" i="5"/>
  <c r="R77" i="5"/>
  <c r="I77" i="5"/>
  <c r="H78" i="5"/>
  <c r="R78" i="5"/>
  <c r="I78" i="5"/>
  <c r="E78" i="5"/>
  <c r="X78" i="5" s="1"/>
  <c r="I79" i="5"/>
  <c r="R79" i="5"/>
  <c r="J79" i="5"/>
  <c r="F79" i="5"/>
  <c r="H79" i="5"/>
  <c r="I81" i="5"/>
  <c r="R81" i="5"/>
  <c r="H82" i="5"/>
  <c r="I82" i="5"/>
  <c r="R82" i="5"/>
  <c r="F83" i="5"/>
  <c r="I83" i="5"/>
  <c r="J83" i="5"/>
  <c r="H83" i="5"/>
  <c r="R83" i="5"/>
  <c r="R85" i="5"/>
  <c r="I85" i="5"/>
  <c r="I86" i="5"/>
  <c r="H86" i="5"/>
  <c r="R86" i="5"/>
  <c r="R89" i="5"/>
  <c r="I89" i="5"/>
  <c r="R90" i="5"/>
  <c r="H90" i="5"/>
  <c r="I90" i="5"/>
  <c r="E92" i="5"/>
  <c r="X92" i="5" s="1"/>
  <c r="R92" i="5"/>
  <c r="I93" i="5"/>
  <c r="R93" i="5"/>
  <c r="E93" i="5"/>
  <c r="X93" i="5" s="1"/>
  <c r="R94" i="5"/>
  <c r="H94" i="5"/>
  <c r="I94" i="5"/>
  <c r="R95" i="5"/>
  <c r="I95" i="5"/>
  <c r="F95" i="5"/>
  <c r="J95" i="5"/>
  <c r="H95" i="5"/>
  <c r="R97" i="5"/>
  <c r="I97" i="5"/>
  <c r="R98" i="5"/>
  <c r="H98" i="5"/>
  <c r="I98" i="5"/>
  <c r="F99" i="5"/>
  <c r="J99" i="5"/>
  <c r="H99" i="5"/>
  <c r="R99" i="5"/>
  <c r="I99" i="5"/>
  <c r="F101" i="5"/>
  <c r="R101" i="5"/>
  <c r="J102" i="5"/>
  <c r="R102" i="5"/>
  <c r="J105" i="5"/>
  <c r="H105" i="5"/>
  <c r="F105" i="5"/>
  <c r="R105" i="5"/>
  <c r="I105" i="5"/>
  <c r="F107" i="5"/>
  <c r="I107" i="5"/>
  <c r="H107" i="5"/>
  <c r="R107" i="5"/>
  <c r="J107" i="5"/>
  <c r="F108" i="5"/>
  <c r="R108" i="5"/>
  <c r="I108" i="5"/>
  <c r="H108" i="5"/>
  <c r="J108" i="5"/>
  <c r="E108" i="5"/>
  <c r="X108" i="5" s="1"/>
  <c r="F109" i="5"/>
  <c r="R109" i="5"/>
  <c r="H110" i="5"/>
  <c r="I110" i="5"/>
  <c r="I111" i="5"/>
  <c r="J111" i="5"/>
  <c r="F111" i="5"/>
  <c r="R111" i="5"/>
  <c r="H111" i="5"/>
  <c r="F112" i="5"/>
  <c r="R112" i="5"/>
  <c r="J112" i="5"/>
  <c r="H112" i="5"/>
  <c r="I112" i="5"/>
  <c r="R113" i="5"/>
  <c r="F113" i="5"/>
  <c r="I118" i="5"/>
  <c r="E118" i="5"/>
  <c r="X118" i="5" s="1"/>
  <c r="F119" i="5"/>
  <c r="H119" i="5"/>
  <c r="I119" i="5"/>
  <c r="J119" i="5"/>
  <c r="R119" i="5"/>
  <c r="F121" i="5"/>
  <c r="R121" i="5"/>
  <c r="E121" i="5"/>
  <c r="X121" i="5" s="1"/>
  <c r="I122" i="5"/>
  <c r="E122" i="5"/>
  <c r="X122" i="5" s="1"/>
  <c r="I123" i="5"/>
  <c r="J123" i="5"/>
  <c r="H123" i="5"/>
  <c r="F123" i="5"/>
  <c r="R123" i="5"/>
  <c r="I126" i="5"/>
  <c r="H126" i="5"/>
  <c r="R127" i="5"/>
  <c r="H127" i="5"/>
  <c r="J127" i="5"/>
  <c r="F127" i="5"/>
  <c r="I127" i="5"/>
  <c r="R128" i="5"/>
  <c r="F128" i="5"/>
  <c r="H128" i="5"/>
  <c r="J128" i="5"/>
  <c r="I128" i="5"/>
  <c r="R129" i="5"/>
  <c r="F129" i="5"/>
  <c r="H130" i="5"/>
  <c r="I130" i="5"/>
  <c r="H131" i="5"/>
  <c r="I131" i="5"/>
  <c r="R131" i="5"/>
  <c r="J131" i="5"/>
  <c r="F131" i="5"/>
  <c r="R133" i="5"/>
  <c r="F133" i="5"/>
  <c r="E133" i="5"/>
  <c r="X133" i="5" s="1"/>
  <c r="H134" i="5"/>
  <c r="J134" i="5"/>
  <c r="R134" i="5"/>
  <c r="I134" i="5"/>
  <c r="F134" i="5"/>
  <c r="H135" i="5"/>
  <c r="F135" i="5"/>
  <c r="R135" i="5"/>
  <c r="J135" i="5"/>
  <c r="I135" i="5"/>
  <c r="J136" i="5"/>
  <c r="I136" i="5"/>
  <c r="H136" i="5"/>
  <c r="F136" i="5"/>
  <c r="R136" i="5"/>
  <c r="J137" i="5"/>
  <c r="R137" i="5"/>
  <c r="F137" i="5"/>
  <c r="H137" i="5"/>
  <c r="I137" i="5"/>
  <c r="H139" i="5"/>
  <c r="I139" i="5"/>
  <c r="J139" i="5"/>
  <c r="F139" i="5"/>
  <c r="R139" i="5"/>
  <c r="F141" i="5"/>
  <c r="R141" i="5"/>
  <c r="H142" i="5"/>
  <c r="I142" i="5"/>
  <c r="F143" i="5"/>
  <c r="R143" i="5"/>
  <c r="I143" i="5"/>
  <c r="H143" i="5"/>
  <c r="J143" i="5"/>
  <c r="F145" i="5"/>
  <c r="R145" i="5"/>
  <c r="J147" i="5"/>
  <c r="R147" i="5"/>
  <c r="H147" i="5"/>
  <c r="I147" i="5"/>
  <c r="F147" i="5"/>
  <c r="J152" i="5"/>
  <c r="H152" i="5"/>
  <c r="F152" i="5"/>
  <c r="R152" i="5"/>
  <c r="I152" i="5"/>
  <c r="E152" i="5"/>
  <c r="X152" i="5" s="1"/>
  <c r="F153" i="5"/>
  <c r="R153" i="5"/>
  <c r="E153" i="5"/>
  <c r="X153" i="5" s="1"/>
  <c r="H155" i="5"/>
  <c r="R155" i="5"/>
  <c r="J155" i="5"/>
  <c r="I155" i="5"/>
  <c r="F155" i="5"/>
  <c r="H158" i="5"/>
  <c r="I158" i="5"/>
  <c r="H159" i="5"/>
  <c r="R159" i="5"/>
  <c r="J159" i="5"/>
  <c r="I159" i="5"/>
  <c r="F159" i="5"/>
  <c r="R161" i="5"/>
  <c r="E161" i="5"/>
  <c r="X161" i="5" s="1"/>
  <c r="F161" i="5"/>
  <c r="H162" i="5"/>
  <c r="I162" i="5"/>
  <c r="J164" i="5"/>
  <c r="H164" i="5"/>
  <c r="F164" i="5"/>
  <c r="R164" i="5"/>
  <c r="I164" i="5"/>
  <c r="R165" i="5"/>
  <c r="F165" i="5"/>
  <c r="J166" i="5"/>
  <c r="R166" i="5"/>
  <c r="F166" i="5"/>
  <c r="H166" i="5"/>
  <c r="I166" i="5"/>
  <c r="F167" i="5"/>
  <c r="J167" i="5"/>
  <c r="H167" i="5"/>
  <c r="R167" i="5"/>
  <c r="I167" i="5"/>
  <c r="F168" i="5"/>
  <c r="R168" i="5"/>
  <c r="I168" i="5"/>
  <c r="J168" i="5"/>
  <c r="H168" i="5"/>
  <c r="J169" i="5"/>
  <c r="F169" i="5"/>
  <c r="R169" i="5"/>
  <c r="E169" i="5"/>
  <c r="X169" i="5" s="1"/>
  <c r="H169" i="5"/>
  <c r="I169" i="5"/>
  <c r="I170" i="5"/>
  <c r="E170" i="5"/>
  <c r="X170" i="5" s="1"/>
  <c r="I171" i="5"/>
  <c r="H171" i="5"/>
  <c r="F171" i="5"/>
  <c r="R171" i="5"/>
  <c r="J171" i="5"/>
  <c r="F173" i="5"/>
  <c r="R173" i="5"/>
  <c r="I174" i="5"/>
  <c r="H174" i="5"/>
  <c r="F177" i="5"/>
  <c r="R177" i="5"/>
  <c r="J179" i="5"/>
  <c r="H179" i="5"/>
  <c r="F179" i="5"/>
  <c r="R179" i="5"/>
  <c r="I179" i="5"/>
  <c r="I182" i="5"/>
  <c r="E182" i="5"/>
  <c r="X182" i="5" s="1"/>
  <c r="I183" i="5"/>
  <c r="J183" i="5"/>
  <c r="F183" i="5"/>
  <c r="H183" i="5"/>
  <c r="R183" i="5"/>
  <c r="F185" i="5"/>
  <c r="R185" i="5"/>
  <c r="J187" i="5"/>
  <c r="I187" i="5"/>
  <c r="R187" i="5"/>
  <c r="F187" i="5"/>
  <c r="H187" i="5"/>
  <c r="E190" i="5"/>
  <c r="X190" i="5" s="1"/>
  <c r="I190" i="5"/>
  <c r="H190" i="5"/>
  <c r="F191" i="5"/>
  <c r="E191" i="5"/>
  <c r="X191" i="5" s="1"/>
  <c r="F193" i="5"/>
  <c r="E193" i="5"/>
  <c r="X193" i="5" s="1"/>
  <c r="R193" i="5"/>
  <c r="I194" i="5"/>
  <c r="E194" i="5"/>
  <c r="X194" i="5" s="1"/>
  <c r="E195" i="5"/>
  <c r="X195" i="5" s="1"/>
  <c r="H195" i="5"/>
  <c r="F195" i="5"/>
  <c r="R195" i="5"/>
  <c r="I195" i="5"/>
  <c r="J195" i="5"/>
  <c r="R197" i="5"/>
  <c r="F197" i="5"/>
  <c r="E197" i="5"/>
  <c r="X197" i="5" s="1"/>
  <c r="I198" i="5"/>
  <c r="J198" i="5"/>
  <c r="H198" i="5"/>
  <c r="R198" i="5"/>
  <c r="E198" i="5"/>
  <c r="X198" i="5" s="1"/>
  <c r="F198" i="5"/>
  <c r="F199" i="5"/>
  <c r="I199" i="5"/>
  <c r="J199" i="5"/>
  <c r="R199" i="5"/>
  <c r="H199" i="5"/>
  <c r="E199" i="5"/>
  <c r="X199" i="5" s="1"/>
  <c r="J201" i="5"/>
  <c r="R201" i="5"/>
  <c r="J203" i="5"/>
  <c r="I203" i="5"/>
  <c r="F203" i="5"/>
  <c r="R203" i="5"/>
  <c r="H203" i="5"/>
  <c r="F205" i="5"/>
  <c r="R205" i="5"/>
  <c r="I212" i="5"/>
  <c r="E212" i="5"/>
  <c r="X212" i="5" s="1"/>
  <c r="F212" i="5"/>
  <c r="R212" i="5"/>
  <c r="H212" i="5"/>
  <c r="J212" i="5"/>
  <c r="F213" i="5"/>
  <c r="E213" i="5"/>
  <c r="X213" i="5" s="1"/>
  <c r="H214" i="5"/>
  <c r="E214" i="5"/>
  <c r="X214" i="5" s="1"/>
  <c r="I217" i="5"/>
  <c r="F217" i="5"/>
  <c r="H217" i="5"/>
  <c r="J217" i="5"/>
  <c r="R217" i="5"/>
  <c r="F219" i="5"/>
  <c r="H219" i="5"/>
  <c r="I219" i="5"/>
  <c r="R219" i="5"/>
  <c r="J219" i="5"/>
  <c r="H223" i="5"/>
  <c r="R223" i="5"/>
  <c r="J223" i="5"/>
  <c r="F223" i="5"/>
  <c r="I223" i="5"/>
  <c r="F225" i="5"/>
  <c r="I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E257" i="5"/>
  <c r="X257" i="5" s="1"/>
  <c r="I259" i="5"/>
  <c r="J259" i="5"/>
  <c r="H259" i="5"/>
  <c r="R259" i="5"/>
  <c r="F259" i="5"/>
  <c r="E261" i="5"/>
  <c r="X261" i="5" s="1"/>
  <c r="I261" i="5"/>
  <c r="H261" i="5"/>
  <c r="J261" i="5"/>
  <c r="J262" i="5"/>
  <c r="E262" i="5"/>
  <c r="X262" i="5" s="1"/>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E275" i="5"/>
  <c r="X275" i="5" s="1"/>
  <c r="J275" i="5"/>
  <c r="R275" i="5"/>
  <c r="H275" i="5"/>
  <c r="H283" i="5"/>
  <c r="J283" i="5"/>
  <c r="R283" i="5"/>
  <c r="F283" i="5"/>
  <c r="I283" i="5"/>
  <c r="F285" i="5"/>
  <c r="H285" i="5"/>
  <c r="R285" i="5"/>
  <c r="J285" i="5"/>
  <c r="I285" i="5"/>
  <c r="F289" i="5"/>
  <c r="R289" i="5"/>
  <c r="J289" i="5"/>
  <c r="E289" i="5"/>
  <c r="X289" i="5" s="1"/>
  <c r="H289" i="5"/>
  <c r="I289" i="5"/>
  <c r="I291" i="5"/>
  <c r="J291" i="5"/>
  <c r="R291" i="5"/>
  <c r="H291" i="5"/>
  <c r="F291" i="5"/>
  <c r="R295" i="5"/>
  <c r="F295" i="5"/>
  <c r="I295" i="5"/>
  <c r="J295" i="5"/>
  <c r="H295" i="5"/>
  <c r="F299" i="5"/>
  <c r="H299" i="5"/>
  <c r="J299" i="5"/>
  <c r="R299" i="5"/>
  <c r="I299" i="5"/>
  <c r="R301" i="5"/>
  <c r="F301" i="5"/>
  <c r="H301" i="5"/>
  <c r="I301" i="5"/>
  <c r="J301" i="5"/>
  <c r="E301" i="5"/>
  <c r="X301" i="5" s="1"/>
  <c r="E302" i="5"/>
  <c r="X302" i="5" s="1"/>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s="1"/>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s="1"/>
  <c r="F322" i="5"/>
  <c r="J322" i="5"/>
  <c r="R322" i="5"/>
  <c r="I322" i="5"/>
  <c r="H322" i="5"/>
  <c r="F325" i="5"/>
  <c r="J325" i="5"/>
  <c r="I325" i="5"/>
  <c r="H325" i="5"/>
  <c r="R325" i="5"/>
  <c r="I326" i="5"/>
  <c r="J326" i="5"/>
  <c r="H326" i="5"/>
  <c r="F326" i="5"/>
  <c r="R326" i="5"/>
  <c r="I329" i="5"/>
  <c r="F329" i="5"/>
  <c r="H329" i="5"/>
  <c r="J329" i="5"/>
  <c r="R329" i="5"/>
  <c r="R332" i="5"/>
  <c r="F332" i="5"/>
  <c r="I332" i="5"/>
  <c r="E332" i="5"/>
  <c r="X332" i="5" s="1"/>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s="1"/>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s="1"/>
  <c r="I388" i="5"/>
  <c r="R388" i="5"/>
  <c r="F388" i="5"/>
  <c r="H388" i="5"/>
  <c r="J389" i="5"/>
  <c r="I389" i="5"/>
  <c r="E389" i="5"/>
  <c r="X389" i="5" s="1"/>
  <c r="R389" i="5"/>
  <c r="F389" i="5"/>
  <c r="H389" i="5"/>
  <c r="I392" i="5"/>
  <c r="H392" i="5"/>
  <c r="F392" i="5"/>
  <c r="J392" i="5"/>
  <c r="E392" i="5"/>
  <c r="X392" i="5" s="1"/>
  <c r="R392" i="5"/>
  <c r="R393" i="5"/>
  <c r="F393" i="5"/>
  <c r="J393" i="5"/>
  <c r="I393" i="5"/>
  <c r="E393" i="5"/>
  <c r="X393" i="5" s="1"/>
  <c r="H393" i="5"/>
  <c r="J396" i="5"/>
  <c r="I396" i="5"/>
  <c r="H396" i="5"/>
  <c r="F396" i="5"/>
  <c r="R396" i="5"/>
  <c r="J397" i="5"/>
  <c r="H397" i="5"/>
  <c r="I397" i="5"/>
  <c r="R397" i="5"/>
  <c r="F397" i="5"/>
  <c r="I399" i="5"/>
  <c r="E399" i="5"/>
  <c r="X399" i="5" s="1"/>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s="1"/>
  <c r="R414" i="5"/>
  <c r="J414" i="5"/>
  <c r="I414" i="5"/>
  <c r="H414" i="5"/>
  <c r="J415" i="5"/>
  <c r="E415" i="5"/>
  <c r="X415" i="5" s="1"/>
  <c r="F416" i="5"/>
  <c r="R416" i="5"/>
  <c r="E416" i="5"/>
  <c r="X416" i="5" s="1"/>
  <c r="J416" i="5"/>
  <c r="I416" i="5"/>
  <c r="H416" i="5"/>
  <c r="F417" i="5"/>
  <c r="J417" i="5"/>
  <c r="R417" i="5"/>
  <c r="I417" i="5"/>
  <c r="H417" i="5"/>
  <c r="H420" i="5"/>
  <c r="R420" i="5"/>
  <c r="I420" i="5"/>
  <c r="J420" i="5"/>
  <c r="F420" i="5"/>
  <c r="R421" i="5"/>
  <c r="H421" i="5"/>
  <c r="I421" i="5"/>
  <c r="E421" i="5"/>
  <c r="X421" i="5" s="1"/>
  <c r="J421" i="5"/>
  <c r="F421" i="5"/>
  <c r="E422" i="5"/>
  <c r="X422" i="5" s="1"/>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s="1"/>
  <c r="H461" i="5"/>
  <c r="R461" i="5"/>
  <c r="F461" i="5"/>
  <c r="I461" i="5"/>
  <c r="J461" i="5"/>
  <c r="E461" i="5"/>
  <c r="X461" i="5" s="1"/>
  <c r="I464" i="5"/>
  <c r="H464" i="5"/>
  <c r="F464" i="5"/>
  <c r="R464" i="5"/>
  <c r="J464" i="5"/>
  <c r="H468" i="5"/>
  <c r="R468" i="5"/>
  <c r="F468" i="5"/>
  <c r="I468" i="5"/>
  <c r="J468" i="5"/>
  <c r="F471" i="5"/>
  <c r="R471" i="5"/>
  <c r="J471" i="5"/>
  <c r="I471" i="5"/>
  <c r="E471" i="5"/>
  <c r="X471" i="5" s="1"/>
  <c r="H471" i="5"/>
  <c r="H474" i="5"/>
  <c r="R474" i="5"/>
  <c r="I474" i="5"/>
  <c r="F474" i="5"/>
  <c r="J474" i="5"/>
  <c r="I476" i="5"/>
  <c r="F476" i="5"/>
  <c r="J476" i="5"/>
  <c r="R476" i="5"/>
  <c r="H476" i="5"/>
  <c r="E476" i="5"/>
  <c r="X476" i="5" s="1"/>
  <c r="I478" i="5"/>
  <c r="F478" i="5"/>
  <c r="E478" i="5"/>
  <c r="X478" i="5" s="1"/>
  <c r="J478" i="5"/>
  <c r="R478" i="5"/>
  <c r="H478" i="5"/>
  <c r="I479" i="5"/>
  <c r="J479" i="5"/>
  <c r="F479" i="5"/>
  <c r="R479" i="5"/>
  <c r="E479" i="5"/>
  <c r="X479" i="5" s="1"/>
  <c r="H479" i="5"/>
  <c r="R480" i="5"/>
  <c r="I480" i="5"/>
  <c r="F480" i="5"/>
  <c r="E480" i="5"/>
  <c r="X480" i="5" s="1"/>
  <c r="J480" i="5"/>
  <c r="H480" i="5"/>
  <c r="H481" i="5"/>
  <c r="I481" i="5"/>
  <c r="R481" i="5"/>
  <c r="J481" i="5"/>
  <c r="F481" i="5"/>
  <c r="I482" i="5"/>
  <c r="H482" i="5"/>
  <c r="J482" i="5"/>
  <c r="F482" i="5"/>
  <c r="R482" i="5"/>
  <c r="I483" i="5"/>
  <c r="F483" i="5"/>
  <c r="H483" i="5"/>
  <c r="J483" i="5"/>
  <c r="R483" i="5"/>
  <c r="I484" i="5"/>
  <c r="H484" i="5"/>
  <c r="F484" i="5"/>
  <c r="J484" i="5"/>
  <c r="R484" i="5"/>
  <c r="H485" i="5"/>
  <c r="E485" i="5"/>
  <c r="X485" i="5" s="1"/>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s="1"/>
  <c r="I499" i="5"/>
  <c r="H499" i="5"/>
  <c r="F499" i="5"/>
  <c r="H500" i="5"/>
  <c r="I500" i="5"/>
  <c r="R500" i="5"/>
  <c r="J500" i="5"/>
  <c r="F500" i="5"/>
  <c r="E500" i="5"/>
  <c r="X500" i="5" s="1"/>
  <c r="E503" i="5"/>
  <c r="X503" i="5" s="1"/>
  <c r="H503" i="5"/>
  <c r="F503" i="5"/>
  <c r="I503" i="5"/>
  <c r="R503" i="5"/>
  <c r="J503" i="5"/>
  <c r="I504" i="5"/>
  <c r="J504" i="5"/>
  <c r="H504" i="5"/>
  <c r="E504" i="5"/>
  <c r="X504" i="5" s="1"/>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s="1"/>
  <c r="J515" i="5"/>
  <c r="R515" i="5"/>
  <c r="F515" i="5"/>
  <c r="I516" i="5"/>
  <c r="H516" i="5"/>
  <c r="E516" i="5"/>
  <c r="X516" i="5" s="1"/>
  <c r="F516" i="5"/>
  <c r="J516" i="5"/>
  <c r="R516" i="5"/>
  <c r="I519" i="5"/>
  <c r="J519" i="5"/>
  <c r="F519" i="5"/>
  <c r="H519" i="5"/>
  <c r="R519" i="5"/>
  <c r="R520" i="5"/>
  <c r="E520" i="5"/>
  <c r="X520" i="5" s="1"/>
  <c r="I520" i="5"/>
  <c r="J520" i="5"/>
  <c r="H520" i="5"/>
  <c r="F520" i="5"/>
  <c r="H523" i="5"/>
  <c r="R523" i="5"/>
  <c r="E523" i="5"/>
  <c r="X523" i="5" s="1"/>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s="1"/>
  <c r="E548" i="5"/>
  <c r="X548" i="5" s="1"/>
  <c r="I548" i="5"/>
  <c r="H548" i="5"/>
  <c r="J548" i="5"/>
  <c r="F548" i="5"/>
  <c r="R548" i="5"/>
  <c r="E550" i="5"/>
  <c r="X550" i="5" s="1"/>
  <c r="R550" i="5"/>
  <c r="H550" i="5"/>
  <c r="I550" i="5"/>
  <c r="J550" i="5"/>
  <c r="F550" i="5"/>
  <c r="R551" i="5"/>
  <c r="F551" i="5"/>
  <c r="I551" i="5"/>
  <c r="E551" i="5"/>
  <c r="X551" i="5" s="1"/>
  <c r="H551" i="5"/>
  <c r="J551" i="5"/>
  <c r="H552" i="5"/>
  <c r="E552" i="5"/>
  <c r="X552" i="5" s="1"/>
  <c r="R552" i="5"/>
  <c r="F552" i="5"/>
  <c r="I552" i="5"/>
  <c r="J552" i="5"/>
  <c r="I553" i="5"/>
  <c r="R553" i="5"/>
  <c r="F553" i="5"/>
  <c r="H553" i="5"/>
  <c r="J553" i="5"/>
  <c r="I555" i="5"/>
  <c r="J555" i="5"/>
  <c r="R555" i="5"/>
  <c r="H555" i="5"/>
  <c r="F555" i="5"/>
  <c r="J556" i="5"/>
  <c r="F556" i="5"/>
  <c r="E556" i="5"/>
  <c r="X556" i="5" s="1"/>
  <c r="R556" i="5"/>
  <c r="J558" i="5"/>
  <c r="I558" i="5"/>
  <c r="H558" i="5"/>
  <c r="E558" i="5"/>
  <c r="X558" i="5" s="1"/>
  <c r="F558" i="5"/>
  <c r="R558" i="5"/>
  <c r="R559" i="5"/>
  <c r="F559" i="5"/>
  <c r="J559" i="5"/>
  <c r="H559" i="5"/>
  <c r="E559" i="5"/>
  <c r="X559" i="5" s="1"/>
  <c r="I559" i="5"/>
  <c r="F560" i="5"/>
  <c r="E560" i="5"/>
  <c r="X560" i="5" s="1"/>
  <c r="J560" i="5"/>
  <c r="I560" i="5"/>
  <c r="R560" i="5"/>
  <c r="H560" i="5"/>
  <c r="F563" i="5"/>
  <c r="R563" i="5"/>
  <c r="J563" i="5"/>
  <c r="H563" i="5"/>
  <c r="E563" i="5"/>
  <c r="X563" i="5" s="1"/>
  <c r="I563" i="5"/>
  <c r="R564" i="5"/>
  <c r="J564" i="5"/>
  <c r="I564" i="5"/>
  <c r="E564" i="5"/>
  <c r="X564" i="5" s="1"/>
  <c r="H564" i="5"/>
  <c r="F564" i="5"/>
  <c r="E566" i="5"/>
  <c r="X566" i="5" s="1"/>
  <c r="F566" i="5"/>
  <c r="I566" i="5"/>
  <c r="J566" i="5"/>
  <c r="R566" i="5"/>
  <c r="H566" i="5"/>
  <c r="H568" i="5"/>
  <c r="R568" i="5"/>
  <c r="J568" i="5"/>
  <c r="F568" i="5"/>
  <c r="E568" i="5"/>
  <c r="X568" i="5" s="1"/>
  <c r="I568" i="5"/>
  <c r="I569" i="5"/>
  <c r="R569" i="5"/>
  <c r="J569" i="5"/>
  <c r="E569" i="5"/>
  <c r="X569" i="5" s="1"/>
  <c r="H569" i="5"/>
  <c r="F569" i="5"/>
  <c r="F570" i="5"/>
  <c r="R570" i="5"/>
  <c r="H570" i="5"/>
  <c r="I570" i="5"/>
  <c r="J570" i="5"/>
  <c r="J571" i="5"/>
  <c r="H571" i="5"/>
  <c r="E571" i="5"/>
  <c r="X571" i="5" s="1"/>
  <c r="I571" i="5"/>
  <c r="F571" i="5"/>
  <c r="R571" i="5"/>
  <c r="I572" i="5"/>
  <c r="H572" i="5"/>
  <c r="F572" i="5"/>
  <c r="J572" i="5"/>
  <c r="R572" i="5"/>
  <c r="I573" i="5"/>
  <c r="J573" i="5"/>
  <c r="R573" i="5"/>
  <c r="H573" i="5"/>
  <c r="E573" i="5"/>
  <c r="X573" i="5" s="1"/>
  <c r="F573" i="5"/>
  <c r="E574" i="5"/>
  <c r="X574" i="5" s="1"/>
  <c r="F574" i="5"/>
  <c r="E576" i="5"/>
  <c r="X576" i="5" s="1"/>
  <c r="I576" i="5"/>
  <c r="J582" i="5"/>
  <c r="E582" i="5"/>
  <c r="X582" i="5" s="1"/>
  <c r="I582" i="5"/>
  <c r="F582" i="5"/>
  <c r="R582" i="5"/>
  <c r="H582" i="5"/>
  <c r="R584" i="5"/>
  <c r="F584" i="5"/>
  <c r="J584" i="5"/>
  <c r="I584" i="5"/>
  <c r="H584" i="5"/>
  <c r="E584" i="5"/>
  <c r="X584" i="5" s="1"/>
  <c r="I586" i="5"/>
  <c r="J586" i="5"/>
  <c r="F586" i="5"/>
  <c r="R586" i="5"/>
  <c r="E586" i="5"/>
  <c r="X586" i="5" s="1"/>
  <c r="H586" i="5"/>
  <c r="E587" i="5"/>
  <c r="X587" i="5" s="1"/>
  <c r="J587" i="5"/>
  <c r="I587" i="5"/>
  <c r="H587" i="5"/>
  <c r="F587" i="5"/>
  <c r="R587" i="5"/>
  <c r="I589" i="5"/>
  <c r="J589" i="5"/>
  <c r="R589" i="5"/>
  <c r="H589" i="5"/>
  <c r="F589" i="5"/>
  <c r="E589" i="5"/>
  <c r="X589" i="5" s="1"/>
  <c r="E590" i="5"/>
  <c r="X590" i="5" s="1"/>
  <c r="J590" i="5"/>
  <c r="F590" i="5"/>
  <c r="I590" i="5"/>
  <c r="H590" i="5"/>
  <c r="R590" i="5"/>
  <c r="I592" i="5"/>
  <c r="E592" i="5"/>
  <c r="X592" i="5" s="1"/>
  <c r="F593" i="5"/>
  <c r="E593" i="5"/>
  <c r="X593" i="5" s="1"/>
  <c r="I593" i="5"/>
  <c r="H593" i="5"/>
  <c r="J593" i="5"/>
  <c r="R593" i="5"/>
  <c r="E594" i="5"/>
  <c r="X594" i="5" s="1"/>
  <c r="R594" i="5"/>
  <c r="I594" i="5"/>
  <c r="J594" i="5"/>
  <c r="H594" i="5"/>
  <c r="F594" i="5"/>
  <c r="I598" i="5"/>
  <c r="H598" i="5"/>
  <c r="F598" i="5"/>
  <c r="R598" i="5"/>
  <c r="J598" i="5"/>
  <c r="E598" i="5"/>
  <c r="X598" i="5" s="1"/>
  <c r="I600" i="5"/>
  <c r="E600" i="5"/>
  <c r="X600" i="5" s="1"/>
  <c r="R604" i="5"/>
  <c r="H604" i="5"/>
  <c r="F604" i="5"/>
  <c r="I604" i="5"/>
  <c r="E604" i="5"/>
  <c r="X604" i="5" s="1"/>
  <c r="J604" i="5"/>
  <c r="F606" i="5"/>
  <c r="H606" i="5"/>
  <c r="J606" i="5"/>
  <c r="R606" i="5"/>
  <c r="E606" i="5"/>
  <c r="X606" i="5" s="1"/>
  <c r="I606" i="5"/>
  <c r="R610" i="5"/>
  <c r="E610" i="5"/>
  <c r="X610" i="5" s="1"/>
  <c r="F610" i="5"/>
  <c r="I610" i="5"/>
  <c r="J610" i="5"/>
  <c r="H610" i="5"/>
  <c r="E612" i="5"/>
  <c r="X612" i="5" s="1"/>
  <c r="F612" i="5"/>
  <c r="H612" i="5"/>
  <c r="I612" i="5"/>
  <c r="R612" i="5"/>
  <c r="J612" i="5"/>
  <c r="I614" i="5"/>
  <c r="E614" i="5"/>
  <c r="X614" i="5" s="1"/>
  <c r="J614" i="5"/>
  <c r="F614" i="5"/>
  <c r="H614" i="5"/>
  <c r="R614" i="5"/>
  <c r="I616" i="5"/>
  <c r="H616" i="5"/>
  <c r="R616" i="5"/>
  <c r="J616" i="5"/>
  <c r="F616" i="5"/>
  <c r="E616" i="5"/>
  <c r="X616" i="5" s="1"/>
  <c r="H617" i="5"/>
  <c r="E617" i="5"/>
  <c r="X617" i="5" s="1"/>
  <c r="F617" i="5"/>
  <c r="J617" i="5"/>
  <c r="I617" i="5"/>
  <c r="R617" i="5"/>
  <c r="E618" i="5"/>
  <c r="X618" i="5" s="1"/>
  <c r="I618" i="5"/>
  <c r="R618" i="5"/>
  <c r="F618" i="5"/>
  <c r="H618" i="5"/>
  <c r="J618" i="5"/>
  <c r="I620" i="5"/>
  <c r="R620" i="5"/>
  <c r="H620" i="5"/>
  <c r="J620" i="5"/>
  <c r="E620" i="5"/>
  <c r="X620" i="5" s="1"/>
  <c r="F620" i="5"/>
  <c r="H622" i="5"/>
  <c r="E622" i="5"/>
  <c r="X622" i="5" s="1"/>
  <c r="F622" i="5"/>
  <c r="J622" i="5"/>
  <c r="I622" i="5"/>
  <c r="R622" i="5"/>
  <c r="H624" i="5"/>
  <c r="J624" i="5"/>
  <c r="R624" i="5"/>
  <c r="F624" i="5"/>
  <c r="E624" i="5"/>
  <c r="X624" i="5" s="1"/>
  <c r="I624" i="5"/>
  <c r="E626" i="5"/>
  <c r="X626" i="5" s="1"/>
  <c r="H626" i="5"/>
  <c r="J626" i="5"/>
  <c r="F626" i="5"/>
  <c r="R626" i="5"/>
  <c r="I626" i="5"/>
  <c r="E628" i="5"/>
  <c r="X628" i="5" s="1"/>
  <c r="R628" i="5"/>
  <c r="H628" i="5"/>
  <c r="J628" i="5"/>
  <c r="F628" i="5"/>
  <c r="I628" i="5"/>
  <c r="J629" i="5"/>
  <c r="R629" i="5"/>
  <c r="F629" i="5"/>
  <c r="H629" i="5"/>
  <c r="I629" i="5"/>
  <c r="E629" i="5"/>
  <c r="X629" i="5" s="1"/>
  <c r="H630" i="5"/>
  <c r="F630" i="5"/>
  <c r="J630" i="5"/>
  <c r="I630" i="5"/>
  <c r="R630" i="5"/>
  <c r="E630" i="5"/>
  <c r="X630" i="5" s="1"/>
  <c r="H632" i="5"/>
  <c r="E632" i="5"/>
  <c r="X632" i="5" s="1"/>
  <c r="E636" i="5"/>
  <c r="X636" i="5" s="1"/>
  <c r="J636" i="5"/>
  <c r="H636" i="5"/>
  <c r="I636" i="5"/>
  <c r="F636" i="5"/>
  <c r="R636" i="5"/>
  <c r="F638" i="5"/>
  <c r="H638" i="5"/>
  <c r="I638" i="5"/>
  <c r="E638" i="5"/>
  <c r="X638" i="5" s="1"/>
  <c r="J638" i="5"/>
  <c r="R638" i="5"/>
  <c r="J642" i="5"/>
  <c r="R642" i="5"/>
  <c r="F642" i="5"/>
  <c r="E642" i="5"/>
  <c r="X642" i="5" s="1"/>
  <c r="I642" i="5"/>
  <c r="H642" i="5"/>
  <c r="R644" i="5"/>
  <c r="E644" i="5"/>
  <c r="X644" i="5" s="1"/>
  <c r="E646" i="5"/>
  <c r="X646" i="5" s="1"/>
  <c r="I646" i="5"/>
  <c r="J646" i="5"/>
  <c r="F646" i="5"/>
  <c r="R646" i="5"/>
  <c r="H646" i="5"/>
  <c r="E649" i="5"/>
  <c r="X649" i="5" s="1"/>
  <c r="I649" i="5"/>
  <c r="H649" i="5"/>
  <c r="F649" i="5"/>
  <c r="J649" i="5"/>
  <c r="R649" i="5"/>
  <c r="J652" i="5"/>
  <c r="E652" i="5"/>
  <c r="X652" i="5" s="1"/>
  <c r="F652" i="5"/>
  <c r="I652" i="5"/>
  <c r="H652" i="5"/>
  <c r="R652" i="5"/>
  <c r="I654" i="5"/>
  <c r="H654" i="5"/>
  <c r="R654" i="5"/>
  <c r="J654" i="5"/>
  <c r="E654" i="5"/>
  <c r="X654" i="5" s="1"/>
  <c r="F654" i="5"/>
  <c r="R656" i="5"/>
  <c r="F656" i="5"/>
  <c r="H656" i="5"/>
  <c r="I656" i="5"/>
  <c r="J656" i="5"/>
  <c r="E656" i="5"/>
  <c r="X656" i="5" s="1"/>
  <c r="F658" i="5"/>
  <c r="R658" i="5"/>
  <c r="H658" i="5"/>
  <c r="I658" i="5"/>
  <c r="E658" i="5"/>
  <c r="X658" i="5" s="1"/>
  <c r="J658" i="5"/>
  <c r="H660" i="5"/>
  <c r="E660" i="5"/>
  <c r="X660" i="5" s="1"/>
  <c r="R660" i="5"/>
  <c r="J660" i="5"/>
  <c r="F660" i="5"/>
  <c r="I660" i="5"/>
  <c r="J661" i="5"/>
  <c r="R661" i="5"/>
  <c r="F661" i="5"/>
  <c r="I661" i="5"/>
  <c r="H661" i="5"/>
  <c r="E661" i="5"/>
  <c r="X661" i="5" s="1"/>
  <c r="H662" i="5"/>
  <c r="E662" i="5"/>
  <c r="X662" i="5" s="1"/>
  <c r="E664" i="5"/>
  <c r="X664" i="5" s="1"/>
  <c r="J664" i="5"/>
  <c r="F666" i="5"/>
  <c r="J666" i="5"/>
  <c r="I666" i="5"/>
  <c r="R666" i="5"/>
  <c r="E666" i="5"/>
  <c r="X666" i="5" s="1"/>
  <c r="H666" i="5"/>
  <c r="R668" i="5"/>
  <c r="E668" i="5"/>
  <c r="X668" i="5" s="1"/>
  <c r="H668" i="5"/>
  <c r="I668" i="5"/>
  <c r="J668" i="5"/>
  <c r="F668" i="5"/>
  <c r="H672" i="5"/>
  <c r="E672" i="5"/>
  <c r="X672" i="5" s="1"/>
  <c r="E674" i="5"/>
  <c r="X674" i="5" s="1"/>
  <c r="J674" i="5"/>
  <c r="F674" i="5"/>
  <c r="R674" i="5"/>
  <c r="I674" i="5"/>
  <c r="H674" i="5"/>
  <c r="J676" i="5"/>
  <c r="H676" i="5"/>
  <c r="I676" i="5"/>
  <c r="R676" i="5"/>
  <c r="E676" i="5"/>
  <c r="X676" i="5" s="1"/>
  <c r="F676" i="5"/>
  <c r="E678" i="5"/>
  <c r="X678" i="5" s="1"/>
  <c r="R678" i="5"/>
  <c r="R680" i="5"/>
  <c r="E680" i="5"/>
  <c r="X680" i="5" s="1"/>
  <c r="F681" i="5"/>
  <c r="I681" i="5"/>
  <c r="J681" i="5"/>
  <c r="R681" i="5"/>
  <c r="E681" i="5"/>
  <c r="X681" i="5" s="1"/>
  <c r="H681" i="5"/>
  <c r="I682" i="5"/>
  <c r="H682" i="5"/>
  <c r="E682" i="5"/>
  <c r="X682" i="5" s="1"/>
  <c r="F682" i="5"/>
  <c r="J682" i="5"/>
  <c r="R682" i="5"/>
  <c r="J683" i="5"/>
  <c r="F683" i="5"/>
  <c r="R683" i="5"/>
  <c r="I683" i="5"/>
  <c r="H683" i="5"/>
  <c r="E683" i="5"/>
  <c r="X683" i="5" s="1"/>
  <c r="F685" i="5"/>
  <c r="J685" i="5"/>
  <c r="I685" i="5"/>
  <c r="R685" i="5"/>
  <c r="H685" i="5"/>
  <c r="E685" i="5"/>
  <c r="X685" i="5" s="1"/>
  <c r="I686" i="5"/>
  <c r="F686" i="5"/>
  <c r="H686" i="5"/>
  <c r="R686" i="5"/>
  <c r="J686" i="5"/>
  <c r="E686" i="5"/>
  <c r="X686" i="5" s="1"/>
  <c r="R688" i="5"/>
  <c r="H688" i="5"/>
  <c r="F688" i="5"/>
  <c r="J688" i="5"/>
  <c r="I688" i="5"/>
  <c r="I689" i="5"/>
  <c r="F689" i="5"/>
  <c r="R689" i="5"/>
  <c r="E689" i="5"/>
  <c r="X689" i="5" s="1"/>
  <c r="J689" i="5"/>
  <c r="H689" i="5"/>
  <c r="F690" i="5"/>
  <c r="I690" i="5"/>
  <c r="J690" i="5"/>
  <c r="R690" i="5"/>
  <c r="H690" i="5"/>
  <c r="E690" i="5"/>
  <c r="X690" i="5" s="1"/>
  <c r="E691" i="5"/>
  <c r="X691" i="5" s="1"/>
  <c r="H691" i="5"/>
  <c r="F691" i="5"/>
  <c r="R691" i="5"/>
  <c r="I691" i="5"/>
  <c r="J691" i="5"/>
  <c r="R692" i="5"/>
  <c r="E692" i="5"/>
  <c r="X692" i="5" s="1"/>
  <c r="F692" i="5"/>
  <c r="J692" i="5"/>
  <c r="I692" i="5"/>
  <c r="H692" i="5"/>
  <c r="F693" i="5"/>
  <c r="I693" i="5"/>
  <c r="E693" i="5"/>
  <c r="X693" i="5" s="1"/>
  <c r="H693" i="5"/>
  <c r="J693" i="5"/>
  <c r="R693" i="5"/>
  <c r="H694" i="5"/>
  <c r="J694" i="5"/>
  <c r="E694" i="5"/>
  <c r="X694" i="5" s="1"/>
  <c r="F694" i="5"/>
  <c r="I694" i="5"/>
  <c r="R694" i="5"/>
  <c r="R696" i="5"/>
  <c r="E696" i="5"/>
  <c r="X696" i="5" s="1"/>
  <c r="J697" i="5"/>
  <c r="E697" i="5"/>
  <c r="X697" i="5" s="1"/>
  <c r="I697" i="5"/>
  <c r="H697" i="5"/>
  <c r="R697" i="5"/>
  <c r="F697" i="5"/>
  <c r="F698" i="5"/>
  <c r="E698" i="5"/>
  <c r="X698" i="5" s="1"/>
  <c r="I698" i="5"/>
  <c r="J698" i="5"/>
  <c r="R698" i="5"/>
  <c r="H698" i="5"/>
  <c r="F699" i="5"/>
  <c r="R699" i="5"/>
  <c r="J699" i="5"/>
  <c r="I699" i="5"/>
  <c r="E699" i="5"/>
  <c r="X699" i="5" s="1"/>
  <c r="H699" i="5"/>
  <c r="F700" i="5"/>
  <c r="R700" i="5"/>
  <c r="H700" i="5"/>
  <c r="E700" i="5"/>
  <c r="X700" i="5" s="1"/>
  <c r="J700" i="5"/>
  <c r="I700" i="5"/>
  <c r="E701" i="5"/>
  <c r="X701" i="5" s="1"/>
  <c r="R701" i="5"/>
  <c r="J701" i="5"/>
  <c r="F701" i="5"/>
  <c r="I701" i="5"/>
  <c r="H701" i="5"/>
  <c r="E702" i="5"/>
  <c r="X702" i="5" s="1"/>
  <c r="H702" i="5"/>
  <c r="R702" i="5"/>
  <c r="J702" i="5"/>
  <c r="F702" i="5"/>
  <c r="I702" i="5"/>
  <c r="J703" i="5"/>
  <c r="I703" i="5"/>
  <c r="H703" i="5"/>
  <c r="R703" i="5"/>
  <c r="F703" i="5"/>
  <c r="I704" i="5"/>
  <c r="H704" i="5"/>
  <c r="E704" i="5"/>
  <c r="X704" i="5" s="1"/>
  <c r="J704" i="5"/>
  <c r="F704" i="5"/>
  <c r="R704" i="5"/>
  <c r="H705" i="5"/>
  <c r="E705" i="5"/>
  <c r="X705" i="5" s="1"/>
  <c r="I705" i="5"/>
  <c r="J705" i="5"/>
  <c r="R705" i="5"/>
  <c r="F705" i="5"/>
  <c r="F706" i="5"/>
  <c r="I706" i="5"/>
  <c r="J706" i="5"/>
  <c r="R706" i="5"/>
  <c r="H706" i="5"/>
  <c r="H707" i="5"/>
  <c r="R707" i="5"/>
  <c r="I707" i="5"/>
  <c r="F707" i="5"/>
  <c r="J707" i="5"/>
  <c r="E707" i="5"/>
  <c r="X707" i="5" s="1"/>
  <c r="H708" i="5"/>
  <c r="F708" i="5"/>
  <c r="J708" i="5"/>
  <c r="I708" i="5"/>
  <c r="R708" i="5"/>
  <c r="E709" i="5"/>
  <c r="X709" i="5" s="1"/>
  <c r="H709" i="5"/>
  <c r="R709" i="5"/>
  <c r="F709" i="5"/>
  <c r="J709" i="5"/>
  <c r="I709" i="5"/>
  <c r="E710" i="5"/>
  <c r="X710" i="5" s="1"/>
  <c r="J710" i="5"/>
  <c r="J711" i="5"/>
  <c r="H711" i="5"/>
  <c r="R711" i="5"/>
  <c r="I711" i="5"/>
  <c r="F711" i="5"/>
  <c r="E711" i="5"/>
  <c r="X711" i="5" s="1"/>
  <c r="E712" i="5"/>
  <c r="X712" i="5" s="1"/>
  <c r="F712" i="5"/>
  <c r="E713" i="5"/>
  <c r="X713" i="5" s="1"/>
  <c r="R713" i="5"/>
  <c r="H713" i="5"/>
  <c r="I713" i="5"/>
  <c r="J713" i="5"/>
  <c r="F713" i="5"/>
  <c r="H714" i="5"/>
  <c r="F714" i="5"/>
  <c r="R714" i="5"/>
  <c r="E714" i="5"/>
  <c r="X714" i="5" s="1"/>
  <c r="J714" i="5"/>
  <c r="I714" i="5"/>
  <c r="F715" i="5"/>
  <c r="E715" i="5"/>
  <c r="X715" i="5" s="1"/>
  <c r="R715" i="5"/>
  <c r="H715" i="5"/>
  <c r="J715" i="5"/>
  <c r="I715" i="5"/>
  <c r="H716" i="5"/>
  <c r="I716" i="5"/>
  <c r="J716" i="5"/>
  <c r="F716" i="5"/>
  <c r="E716" i="5"/>
  <c r="X716" i="5" s="1"/>
  <c r="R716" i="5"/>
  <c r="E718" i="5"/>
  <c r="X718" i="5" s="1"/>
  <c r="H718" i="5"/>
  <c r="R719" i="5"/>
  <c r="F719" i="5"/>
  <c r="I719" i="5"/>
  <c r="H719" i="5"/>
  <c r="E719" i="5"/>
  <c r="X719" i="5" s="1"/>
  <c r="J719" i="5"/>
  <c r="F720" i="5"/>
  <c r="E720" i="5"/>
  <c r="X720" i="5" s="1"/>
  <c r="F721" i="5"/>
  <c r="I721" i="5"/>
  <c r="E721" i="5"/>
  <c r="X721" i="5" s="1"/>
  <c r="J721" i="5"/>
  <c r="H721" i="5"/>
  <c r="R721" i="5"/>
  <c r="F722" i="5"/>
  <c r="E722" i="5"/>
  <c r="X722" i="5" s="1"/>
  <c r="I722" i="5"/>
  <c r="H722" i="5"/>
  <c r="R722" i="5"/>
  <c r="J722" i="5"/>
  <c r="H723" i="5"/>
  <c r="I723" i="5"/>
  <c r="J723" i="5"/>
  <c r="E723" i="5"/>
  <c r="X723" i="5" s="1"/>
  <c r="F723" i="5"/>
  <c r="R723" i="5"/>
  <c r="E724" i="5"/>
  <c r="X724" i="5" s="1"/>
  <c r="H724" i="5"/>
  <c r="R724" i="5"/>
  <c r="F724" i="5"/>
  <c r="J724" i="5"/>
  <c r="I724" i="5"/>
  <c r="F725" i="5"/>
  <c r="J725" i="5"/>
  <c r="R725" i="5"/>
  <c r="E725" i="5"/>
  <c r="X725" i="5" s="1"/>
  <c r="I725" i="5"/>
  <c r="H725" i="5"/>
  <c r="R726" i="5"/>
  <c r="H726" i="5"/>
  <c r="I726" i="5"/>
  <c r="E726" i="5"/>
  <c r="X726" i="5" s="1"/>
  <c r="F726" i="5"/>
  <c r="J726" i="5"/>
  <c r="I727" i="5"/>
  <c r="H727" i="5"/>
  <c r="F727" i="5"/>
  <c r="E727" i="5"/>
  <c r="X727" i="5" s="1"/>
  <c r="R727" i="5"/>
  <c r="J727" i="5"/>
  <c r="I728" i="5"/>
  <c r="H728" i="5"/>
  <c r="F728" i="5"/>
  <c r="R728" i="5"/>
  <c r="J728" i="5"/>
  <c r="E728" i="5"/>
  <c r="X728" i="5" s="1"/>
  <c r="E729" i="5"/>
  <c r="X729" i="5" s="1"/>
  <c r="H729" i="5"/>
  <c r="F729" i="5"/>
  <c r="J729" i="5"/>
  <c r="I729" i="5"/>
  <c r="R729" i="5"/>
  <c r="J730" i="5"/>
  <c r="F730" i="5"/>
  <c r="E730" i="5"/>
  <c r="X730" i="5" s="1"/>
  <c r="I731" i="5"/>
  <c r="F731" i="5"/>
  <c r="H731" i="5"/>
  <c r="E731" i="5"/>
  <c r="X731" i="5" s="1"/>
  <c r="J731" i="5"/>
  <c r="R731" i="5"/>
  <c r="F732" i="5"/>
  <c r="R732" i="5"/>
  <c r="E732" i="5"/>
  <c r="X732" i="5" s="1"/>
  <c r="I732" i="5"/>
  <c r="H732" i="5"/>
  <c r="J732" i="5"/>
  <c r="I733" i="5"/>
  <c r="F733" i="5"/>
  <c r="E733" i="5"/>
  <c r="X733" i="5" s="1"/>
  <c r="R733" i="5"/>
  <c r="J733" i="5"/>
  <c r="H733" i="5"/>
  <c r="H734" i="5"/>
  <c r="F734" i="5"/>
  <c r="E734" i="5"/>
  <c r="X734" i="5" s="1"/>
  <c r="J734" i="5"/>
  <c r="R734" i="5"/>
  <c r="I734" i="5"/>
  <c r="E735" i="5"/>
  <c r="X735" i="5" s="1"/>
  <c r="H735" i="5"/>
  <c r="I735" i="5"/>
  <c r="R735" i="5"/>
  <c r="F735" i="5"/>
  <c r="J735" i="5"/>
  <c r="H736" i="5"/>
  <c r="J736" i="5"/>
  <c r="E736" i="5"/>
  <c r="X736" i="5" s="1"/>
  <c r="I736" i="5"/>
  <c r="F736" i="5"/>
  <c r="R736" i="5"/>
  <c r="E737" i="5"/>
  <c r="X737" i="5" s="1"/>
  <c r="H737" i="5"/>
  <c r="R737" i="5"/>
  <c r="I737" i="5"/>
  <c r="J737" i="5"/>
  <c r="F737" i="5"/>
  <c r="E739" i="5"/>
  <c r="X739" i="5" s="1"/>
  <c r="I739" i="5"/>
  <c r="R739" i="5"/>
  <c r="F739" i="5"/>
  <c r="H739" i="5"/>
  <c r="J739" i="5"/>
  <c r="I740" i="5"/>
  <c r="F740" i="5"/>
  <c r="E740" i="5"/>
  <c r="X740" i="5" s="1"/>
  <c r="R740" i="5"/>
  <c r="J740" i="5"/>
  <c r="H740" i="5"/>
  <c r="E741" i="5"/>
  <c r="X741" i="5" s="1"/>
  <c r="J741" i="5"/>
  <c r="R741" i="5"/>
  <c r="I741" i="5"/>
  <c r="F741" i="5"/>
  <c r="H741" i="5"/>
  <c r="F742" i="5"/>
  <c r="I742" i="5"/>
  <c r="R742" i="5"/>
  <c r="H742" i="5"/>
  <c r="J742" i="5"/>
  <c r="I743" i="5"/>
  <c r="F743" i="5"/>
  <c r="J743" i="5"/>
  <c r="H743" i="5"/>
  <c r="E743" i="5"/>
  <c r="X743" i="5" s="1"/>
  <c r="R743" i="5"/>
  <c r="E744" i="5"/>
  <c r="X744" i="5" s="1"/>
  <c r="H744" i="5"/>
  <c r="F744" i="5"/>
  <c r="R744" i="5"/>
  <c r="J744" i="5"/>
  <c r="I744" i="5"/>
  <c r="H745" i="5"/>
  <c r="I745" i="5"/>
  <c r="R745" i="5"/>
  <c r="J745" i="5"/>
  <c r="F745" i="5"/>
  <c r="E745" i="5"/>
  <c r="X745" i="5" s="1"/>
  <c r="F746" i="5"/>
  <c r="E746" i="5"/>
  <c r="X746" i="5" s="1"/>
  <c r="I747" i="5"/>
  <c r="H747" i="5"/>
  <c r="F747" i="5"/>
  <c r="R747" i="5"/>
  <c r="E747" i="5"/>
  <c r="X747" i="5" s="1"/>
  <c r="J747" i="5"/>
  <c r="F748" i="5"/>
  <c r="J748" i="5"/>
  <c r="E748" i="5"/>
  <c r="X748" i="5" s="1"/>
  <c r="H748" i="5"/>
  <c r="R748" i="5"/>
  <c r="I748" i="5"/>
  <c r="R750" i="5"/>
  <c r="E750" i="5"/>
  <c r="X750" i="5" s="1"/>
  <c r="F751" i="5"/>
  <c r="R751" i="5"/>
  <c r="I751" i="5"/>
  <c r="E751" i="5"/>
  <c r="X751" i="5" s="1"/>
  <c r="J751" i="5"/>
  <c r="H751" i="5"/>
  <c r="R752" i="5"/>
  <c r="E752" i="5"/>
  <c r="X752" i="5" s="1"/>
  <c r="I753" i="5"/>
  <c r="H753" i="5"/>
  <c r="J753" i="5"/>
  <c r="F753" i="5"/>
  <c r="R753" i="5"/>
  <c r="E753" i="5"/>
  <c r="X753" i="5" s="1"/>
  <c r="R755" i="5"/>
  <c r="J755" i="5"/>
  <c r="E755" i="5"/>
  <c r="X755" i="5" s="1"/>
  <c r="I755" i="5"/>
  <c r="H755" i="5"/>
  <c r="F755" i="5"/>
  <c r="F756" i="5"/>
  <c r="E756" i="5"/>
  <c r="X756" i="5" s="1"/>
  <c r="H756" i="5"/>
  <c r="J756" i="5"/>
  <c r="R756" i="5"/>
  <c r="I756" i="5"/>
  <c r="E757" i="5"/>
  <c r="X757" i="5" s="1"/>
  <c r="H757" i="5"/>
  <c r="H758" i="5"/>
  <c r="E758" i="5"/>
  <c r="X758" i="5" s="1"/>
  <c r="R758" i="5"/>
  <c r="J758" i="5"/>
  <c r="I758" i="5"/>
  <c r="F758" i="5"/>
  <c r="R759" i="5"/>
  <c r="E759" i="5"/>
  <c r="X759" i="5" s="1"/>
  <c r="I759" i="5"/>
  <c r="J759" i="5"/>
  <c r="H759" i="5"/>
  <c r="F759" i="5"/>
  <c r="H760" i="5"/>
  <c r="J760" i="5"/>
  <c r="E760" i="5"/>
  <c r="X760" i="5" s="1"/>
  <c r="R760" i="5"/>
  <c r="I760" i="5"/>
  <c r="F760" i="5"/>
  <c r="E761" i="5"/>
  <c r="X761" i="5" s="1"/>
  <c r="H761" i="5"/>
  <c r="R761" i="5"/>
  <c r="F761" i="5"/>
  <c r="J761" i="5"/>
  <c r="I761" i="5"/>
  <c r="I763" i="5"/>
  <c r="R763" i="5"/>
  <c r="H763" i="5"/>
  <c r="J763" i="5"/>
  <c r="F763" i="5"/>
  <c r="E763" i="5"/>
  <c r="X763" i="5" s="1"/>
  <c r="I764" i="5"/>
  <c r="E764" i="5"/>
  <c r="X764" i="5" s="1"/>
  <c r="R764" i="5"/>
  <c r="F764" i="5"/>
  <c r="H764" i="5"/>
  <c r="J764" i="5"/>
  <c r="J765" i="5"/>
  <c r="R765" i="5"/>
  <c r="H765" i="5"/>
  <c r="E765" i="5"/>
  <c r="X765" i="5" s="1"/>
  <c r="I765" i="5"/>
  <c r="F765" i="5"/>
  <c r="R766" i="5"/>
  <c r="E766" i="5"/>
  <c r="X766" i="5" s="1"/>
  <c r="R767" i="5"/>
  <c r="E767" i="5"/>
  <c r="X767" i="5" s="1"/>
  <c r="H768" i="5"/>
  <c r="E768" i="5"/>
  <c r="X768" i="5" s="1"/>
  <c r="R768" i="5"/>
  <c r="F768" i="5"/>
  <c r="I768" i="5"/>
  <c r="J768" i="5"/>
  <c r="R769" i="5"/>
  <c r="I769" i="5"/>
  <c r="J769" i="5"/>
  <c r="H769" i="5"/>
  <c r="F769" i="5"/>
  <c r="E769" i="5"/>
  <c r="X769" i="5" s="1"/>
  <c r="F770" i="5"/>
  <c r="I770" i="5"/>
  <c r="E770" i="5"/>
  <c r="X770" i="5" s="1"/>
  <c r="J770" i="5"/>
  <c r="H770" i="5"/>
  <c r="R770" i="5"/>
  <c r="J771" i="5"/>
  <c r="R771" i="5"/>
  <c r="I771" i="5"/>
  <c r="H771" i="5"/>
  <c r="F771" i="5"/>
  <c r="E771" i="5"/>
  <c r="X771" i="5" s="1"/>
  <c r="R772" i="5"/>
  <c r="H772" i="5"/>
  <c r="I772" i="5"/>
  <c r="J772" i="5"/>
  <c r="F772" i="5"/>
  <c r="E772" i="5"/>
  <c r="X772" i="5" s="1"/>
  <c r="R773" i="5"/>
  <c r="H773" i="5"/>
  <c r="F773" i="5"/>
  <c r="I773" i="5"/>
  <c r="J773" i="5"/>
  <c r="E773" i="5"/>
  <c r="X773" i="5" s="1"/>
  <c r="R776" i="5"/>
  <c r="H776" i="5"/>
  <c r="J776" i="5"/>
  <c r="E776" i="5"/>
  <c r="X776" i="5" s="1"/>
  <c r="F776" i="5"/>
  <c r="I776" i="5"/>
  <c r="F777" i="5"/>
  <c r="H777" i="5"/>
  <c r="J777" i="5"/>
  <c r="I777" i="5"/>
  <c r="R777" i="5"/>
  <c r="E777" i="5"/>
  <c r="X777" i="5" s="1"/>
  <c r="R778" i="5"/>
  <c r="I778" i="5"/>
  <c r="H778" i="5"/>
  <c r="J778" i="5"/>
  <c r="F778" i="5"/>
  <c r="E778" i="5"/>
  <c r="X778" i="5" s="1"/>
  <c r="I779" i="5"/>
  <c r="H779" i="5"/>
  <c r="F779" i="5"/>
  <c r="E779" i="5"/>
  <c r="X779" i="5" s="1"/>
  <c r="R779" i="5"/>
  <c r="J779" i="5"/>
  <c r="J780" i="5"/>
  <c r="R780" i="5"/>
  <c r="E780" i="5"/>
  <c r="X780" i="5" s="1"/>
  <c r="I780" i="5"/>
  <c r="F780" i="5"/>
  <c r="H780" i="5"/>
  <c r="I781" i="5"/>
  <c r="J781" i="5"/>
  <c r="F781" i="5"/>
  <c r="H781" i="5"/>
  <c r="R781" i="5"/>
  <c r="E781" i="5"/>
  <c r="X781" i="5" s="1"/>
  <c r="I782" i="5"/>
  <c r="F782" i="5"/>
  <c r="R782" i="5"/>
  <c r="H782" i="5"/>
  <c r="E782" i="5"/>
  <c r="X782" i="5" s="1"/>
  <c r="J782" i="5"/>
  <c r="E783" i="5"/>
  <c r="X783" i="5" s="1"/>
  <c r="R783" i="5"/>
  <c r="F784" i="5"/>
  <c r="H784" i="5"/>
  <c r="I784" i="5"/>
  <c r="R784" i="5"/>
  <c r="J784" i="5"/>
  <c r="E784" i="5"/>
  <c r="X784" i="5" s="1"/>
  <c r="H785" i="5"/>
  <c r="F785" i="5"/>
  <c r="J785" i="5"/>
  <c r="I785" i="5"/>
  <c r="R785" i="5"/>
  <c r="E785" i="5"/>
  <c r="X785" i="5" s="1"/>
  <c r="I786" i="5"/>
  <c r="F786" i="5"/>
  <c r="H786" i="5"/>
  <c r="E786" i="5"/>
  <c r="X786" i="5" s="1"/>
  <c r="J786" i="5"/>
  <c r="R786" i="5"/>
  <c r="J787" i="5"/>
  <c r="R787" i="5"/>
  <c r="E787" i="5"/>
  <c r="X787" i="5" s="1"/>
  <c r="I787" i="5"/>
  <c r="F787" i="5"/>
  <c r="H787" i="5"/>
  <c r="H788" i="5"/>
  <c r="F788" i="5"/>
  <c r="J788" i="5"/>
  <c r="E788" i="5"/>
  <c r="X788" i="5" s="1"/>
  <c r="R788" i="5"/>
  <c r="I788" i="5"/>
  <c r="E789" i="5"/>
  <c r="X789" i="5" s="1"/>
  <c r="I789" i="5"/>
  <c r="J789" i="5"/>
  <c r="H789" i="5"/>
  <c r="R789" i="5"/>
  <c r="F789" i="5"/>
  <c r="R790" i="5"/>
  <c r="H790" i="5"/>
  <c r="E790" i="5"/>
  <c r="X790" i="5" s="1"/>
  <c r="J790" i="5"/>
  <c r="I790" i="5"/>
  <c r="F790" i="5"/>
  <c r="F791" i="5"/>
  <c r="H791" i="5"/>
  <c r="I791" i="5"/>
  <c r="R791" i="5"/>
  <c r="J791" i="5"/>
  <c r="E791" i="5"/>
  <c r="X791" i="5" s="1"/>
  <c r="J792" i="5"/>
  <c r="R792" i="5"/>
  <c r="F792" i="5"/>
  <c r="H792" i="5"/>
  <c r="I792" i="5"/>
  <c r="E792" i="5"/>
  <c r="X792" i="5" s="1"/>
  <c r="E793" i="5"/>
  <c r="X793" i="5" s="1"/>
  <c r="I793" i="5"/>
  <c r="J793" i="5"/>
  <c r="F793" i="5"/>
  <c r="R793" i="5"/>
  <c r="H793" i="5"/>
  <c r="I795" i="5"/>
  <c r="R795" i="5"/>
  <c r="J795" i="5"/>
  <c r="F795" i="5"/>
  <c r="H795" i="5"/>
  <c r="J796" i="5"/>
  <c r="R796" i="5"/>
  <c r="I796" i="5"/>
  <c r="H796" i="5"/>
  <c r="F796" i="5"/>
  <c r="E796" i="5"/>
  <c r="X796" i="5" s="1"/>
  <c r="H797" i="5"/>
  <c r="R797" i="5"/>
  <c r="F797" i="5"/>
  <c r="I797" i="5"/>
  <c r="E797" i="5"/>
  <c r="X797" i="5" s="1"/>
  <c r="J797" i="5"/>
  <c r="E798" i="5"/>
  <c r="X798" i="5" s="1"/>
  <c r="R798" i="5"/>
  <c r="F798" i="5"/>
  <c r="I798" i="5"/>
  <c r="J798" i="5"/>
  <c r="H798" i="5"/>
  <c r="E799" i="5"/>
  <c r="X799" i="5" s="1"/>
  <c r="J799" i="5"/>
  <c r="F800" i="5"/>
  <c r="I800" i="5"/>
  <c r="E800" i="5"/>
  <c r="X800" i="5" s="1"/>
  <c r="J800" i="5"/>
  <c r="H800" i="5"/>
  <c r="R800" i="5"/>
  <c r="I801" i="5"/>
  <c r="H801" i="5"/>
  <c r="E801" i="5"/>
  <c r="X801" i="5" s="1"/>
  <c r="J801" i="5"/>
  <c r="R801" i="5"/>
  <c r="F801" i="5"/>
  <c r="H802" i="5"/>
  <c r="R802" i="5"/>
  <c r="F802" i="5"/>
  <c r="J802" i="5"/>
  <c r="I802" i="5"/>
  <c r="E802" i="5"/>
  <c r="X802" i="5" s="1"/>
  <c r="I803" i="5"/>
  <c r="E803" i="5"/>
  <c r="X803" i="5" s="1"/>
  <c r="J803" i="5"/>
  <c r="H803" i="5"/>
  <c r="F803" i="5"/>
  <c r="R803" i="5"/>
  <c r="E804" i="5"/>
  <c r="X804" i="5" s="1"/>
  <c r="R804" i="5"/>
  <c r="H804" i="5"/>
  <c r="J804" i="5"/>
  <c r="I804" i="5"/>
  <c r="F804" i="5"/>
  <c r="R805" i="5"/>
  <c r="I805" i="5"/>
  <c r="J805" i="5"/>
  <c r="E805" i="5"/>
  <c r="X805" i="5" s="1"/>
  <c r="F805" i="5"/>
  <c r="H805" i="5"/>
  <c r="H806" i="5"/>
  <c r="E806" i="5"/>
  <c r="X806" i="5" s="1"/>
  <c r="I806" i="5"/>
  <c r="F806" i="5"/>
  <c r="J806" i="5"/>
  <c r="R806" i="5"/>
  <c r="R807" i="5"/>
  <c r="I807" i="5"/>
  <c r="J807" i="5"/>
  <c r="F807" i="5"/>
  <c r="E807" i="5"/>
  <c r="X807" i="5" s="1"/>
  <c r="H807" i="5"/>
  <c r="F809" i="5"/>
  <c r="R809" i="5"/>
  <c r="H809" i="5"/>
  <c r="J809" i="5"/>
  <c r="E809" i="5"/>
  <c r="X809" i="5" s="1"/>
  <c r="I809" i="5"/>
  <c r="E810" i="5"/>
  <c r="X810" i="5" s="1"/>
  <c r="J810" i="5"/>
  <c r="F810" i="5"/>
  <c r="R810" i="5"/>
  <c r="H810" i="5"/>
  <c r="I810" i="5"/>
  <c r="I812" i="5"/>
  <c r="F812" i="5"/>
  <c r="E812" i="5"/>
  <c r="X812" i="5" s="1"/>
  <c r="H812" i="5"/>
  <c r="J812" i="5"/>
  <c r="R812" i="5"/>
  <c r="I813" i="5"/>
  <c r="J813" i="5"/>
  <c r="H813" i="5"/>
  <c r="F813" i="5"/>
  <c r="R813" i="5"/>
  <c r="E813" i="5"/>
  <c r="X813" i="5" s="1"/>
  <c r="J815" i="5"/>
  <c r="F815" i="5"/>
  <c r="R815" i="5"/>
  <c r="I815" i="5"/>
  <c r="H815" i="5"/>
  <c r="E815" i="5"/>
  <c r="X815" i="5" s="1"/>
  <c r="E816" i="5"/>
  <c r="X816" i="5" s="1"/>
  <c r="I816" i="5"/>
  <c r="F816" i="5"/>
  <c r="R816" i="5"/>
  <c r="J816" i="5"/>
  <c r="H816" i="5"/>
  <c r="H819" i="5"/>
  <c r="R819" i="5"/>
  <c r="F819" i="5"/>
  <c r="J819" i="5"/>
  <c r="I819" i="5"/>
  <c r="E819" i="5"/>
  <c r="X819" i="5" s="1"/>
  <c r="H820" i="5"/>
  <c r="I820" i="5"/>
  <c r="R820" i="5"/>
  <c r="J820" i="5"/>
  <c r="E820" i="5"/>
  <c r="X820" i="5" s="1"/>
  <c r="F820" i="5"/>
  <c r="R821" i="5"/>
  <c r="H821" i="5"/>
  <c r="F821" i="5"/>
  <c r="E821" i="5"/>
  <c r="X821" i="5"/>
  <c r="I821" i="5"/>
  <c r="J821" i="5"/>
  <c r="J822" i="5"/>
  <c r="I822" i="5"/>
  <c r="F822" i="5"/>
  <c r="R822" i="5"/>
  <c r="H822" i="5"/>
  <c r="E824" i="5"/>
  <c r="X824" i="5" s="1"/>
  <c r="F824" i="5"/>
  <c r="H824" i="5"/>
  <c r="R824" i="5"/>
  <c r="J824" i="5"/>
  <c r="I824" i="5"/>
  <c r="H825" i="5"/>
  <c r="J825" i="5"/>
  <c r="I825" i="5"/>
  <c r="R825" i="5"/>
  <c r="F825" i="5"/>
  <c r="E825" i="5"/>
  <c r="X825" i="5" s="1"/>
  <c r="J826" i="5"/>
  <c r="F826" i="5"/>
  <c r="R826" i="5"/>
  <c r="H826" i="5"/>
  <c r="I826" i="5"/>
  <c r="E827" i="5"/>
  <c r="X827" i="5" s="1"/>
  <c r="H827" i="5"/>
  <c r="J827" i="5"/>
  <c r="I827" i="5"/>
  <c r="F827" i="5"/>
  <c r="R827" i="5"/>
  <c r="F828" i="5"/>
  <c r="H828" i="5"/>
  <c r="R828" i="5"/>
  <c r="I828" i="5"/>
  <c r="J828" i="5"/>
  <c r="E828" i="5"/>
  <c r="X828" i="5" s="1"/>
  <c r="F829" i="5"/>
  <c r="E829" i="5"/>
  <c r="X829" i="5" s="1"/>
  <c r="J830" i="5"/>
  <c r="R830" i="5"/>
  <c r="F830" i="5"/>
  <c r="I830" i="5"/>
  <c r="H830" i="5"/>
  <c r="E830" i="5"/>
  <c r="X830" i="5" s="1"/>
  <c r="I831" i="5"/>
  <c r="R831" i="5"/>
  <c r="H831" i="5"/>
  <c r="F831" i="5"/>
  <c r="J831" i="5"/>
  <c r="E831" i="5"/>
  <c r="X831" i="5" s="1"/>
  <c r="F832" i="5"/>
  <c r="H832" i="5"/>
  <c r="I832" i="5"/>
  <c r="E832" i="5"/>
  <c r="X832" i="5" s="1"/>
  <c r="J832" i="5"/>
  <c r="R832" i="5"/>
  <c r="I834" i="5"/>
  <c r="H834" i="5"/>
  <c r="R834" i="5"/>
  <c r="F834" i="5"/>
  <c r="E834" i="5"/>
  <c r="X834" i="5" s="1"/>
  <c r="J834" i="5"/>
  <c r="F835" i="5"/>
  <c r="I835" i="5"/>
  <c r="J835" i="5"/>
  <c r="R835" i="5"/>
  <c r="E835" i="5"/>
  <c r="X835" i="5" s="1"/>
  <c r="H835" i="5"/>
  <c r="E838" i="5"/>
  <c r="X838" i="5" s="1"/>
  <c r="F838" i="5"/>
  <c r="R838" i="5"/>
  <c r="I838" i="5"/>
  <c r="H838" i="5"/>
  <c r="J838" i="5"/>
  <c r="F840" i="5"/>
  <c r="R840" i="5"/>
  <c r="H840" i="5"/>
  <c r="I840" i="5"/>
  <c r="J840" i="5"/>
  <c r="E842" i="5"/>
  <c r="X842" i="5" s="1"/>
  <c r="I842" i="5"/>
  <c r="J842" i="5"/>
  <c r="H842" i="5"/>
  <c r="R842" i="5"/>
  <c r="F842" i="5"/>
  <c r="R843" i="5"/>
  <c r="E843" i="5"/>
  <c r="X843" i="5" s="1"/>
  <c r="H843" i="5"/>
  <c r="F843" i="5"/>
  <c r="I843" i="5"/>
  <c r="J843" i="5"/>
  <c r="J844" i="5"/>
  <c r="F844" i="5"/>
  <c r="I844" i="5"/>
  <c r="R844" i="5"/>
  <c r="H844" i="5"/>
  <c r="E844" i="5"/>
  <c r="X844" i="5" s="1"/>
  <c r="R846" i="5"/>
  <c r="H846" i="5"/>
  <c r="E846" i="5"/>
  <c r="X846" i="5" s="1"/>
  <c r="J846" i="5"/>
  <c r="F846" i="5"/>
  <c r="I846" i="5"/>
  <c r="E848" i="5"/>
  <c r="X848" i="5" s="1"/>
  <c r="R848" i="5"/>
  <c r="F848" i="5"/>
  <c r="J848" i="5"/>
  <c r="H848" i="5"/>
  <c r="I848" i="5"/>
  <c r="H849" i="5"/>
  <c r="J849" i="5"/>
  <c r="E849" i="5"/>
  <c r="X849" i="5" s="1"/>
  <c r="R849" i="5"/>
  <c r="F849" i="5"/>
  <c r="I849" i="5"/>
  <c r="E850" i="5"/>
  <c r="X850" i="5" s="1"/>
  <c r="J850" i="5"/>
  <c r="R850" i="5"/>
  <c r="F850" i="5"/>
  <c r="H850" i="5"/>
  <c r="I850" i="5"/>
  <c r="J851" i="5"/>
  <c r="R851" i="5"/>
  <c r="E851" i="5"/>
  <c r="X851" i="5" s="1"/>
  <c r="I852" i="5"/>
  <c r="E852" i="5"/>
  <c r="X852" i="5" s="1"/>
  <c r="F855" i="5"/>
  <c r="I855" i="5"/>
  <c r="H855" i="5"/>
  <c r="E855" i="5"/>
  <c r="X855" i="5" s="1"/>
  <c r="R855" i="5"/>
  <c r="J855" i="5"/>
  <c r="E856" i="5"/>
  <c r="X856" i="5" s="1"/>
  <c r="H856" i="5"/>
  <c r="F856" i="5"/>
  <c r="I856" i="5"/>
  <c r="J856" i="5"/>
  <c r="R856" i="5"/>
  <c r="I857" i="5"/>
  <c r="E857" i="5"/>
  <c r="X857" i="5" s="1"/>
  <c r="F857" i="5"/>
  <c r="J857" i="5"/>
  <c r="H857" i="5"/>
  <c r="R857" i="5"/>
  <c r="E860" i="5"/>
  <c r="X860" i="5" s="1"/>
  <c r="R860" i="5"/>
  <c r="I860" i="5"/>
  <c r="H860" i="5"/>
  <c r="J860" i="5"/>
  <c r="F860" i="5"/>
  <c r="J861" i="5"/>
  <c r="H861" i="5"/>
  <c r="E861" i="5"/>
  <c r="X861" i="5" s="1"/>
  <c r="I861" i="5"/>
  <c r="R861" i="5"/>
  <c r="F861" i="5"/>
  <c r="H862" i="5"/>
  <c r="E862" i="5"/>
  <c r="X862" i="5" s="1"/>
  <c r="J862" i="5"/>
  <c r="R862" i="5"/>
  <c r="I862" i="5"/>
  <c r="F862" i="5"/>
  <c r="F864" i="5"/>
  <c r="H864" i="5"/>
  <c r="E864" i="5"/>
  <c r="X864" i="5" s="1"/>
  <c r="J864" i="5"/>
  <c r="R864" i="5"/>
  <c r="I864" i="5"/>
  <c r="E865" i="5"/>
  <c r="X865" i="5" s="1"/>
  <c r="J865" i="5"/>
  <c r="F865" i="5"/>
  <c r="H865" i="5"/>
  <c r="I865" i="5"/>
  <c r="R865" i="5"/>
  <c r="E867" i="5"/>
  <c r="X867" i="5" s="1"/>
  <c r="J867" i="5"/>
  <c r="F869" i="5"/>
  <c r="E869" i="5"/>
  <c r="X869" i="5" s="1"/>
  <c r="H872" i="5"/>
  <c r="E872" i="5"/>
  <c r="X872" i="5" s="1"/>
  <c r="I873" i="5"/>
  <c r="F873" i="5"/>
  <c r="E873" i="5"/>
  <c r="X873" i="5" s="1"/>
  <c r="R873" i="5"/>
  <c r="H873" i="5"/>
  <c r="J873" i="5"/>
  <c r="R876" i="5"/>
  <c r="J876" i="5"/>
  <c r="E876" i="5"/>
  <c r="X876" i="5" s="1"/>
  <c r="I876" i="5"/>
  <c r="H876" i="5"/>
  <c r="F876" i="5"/>
  <c r="J877" i="5"/>
  <c r="R877" i="5"/>
  <c r="E877" i="5"/>
  <c r="X877" i="5" s="1"/>
  <c r="F877" i="5"/>
  <c r="I877" i="5"/>
  <c r="H877" i="5"/>
  <c r="I878" i="5"/>
  <c r="R878" i="5"/>
  <c r="F878" i="5"/>
  <c r="E878" i="5"/>
  <c r="X878" i="5" s="1"/>
  <c r="H878" i="5"/>
  <c r="J878" i="5"/>
  <c r="F880" i="5"/>
  <c r="J880" i="5"/>
  <c r="R880" i="5"/>
  <c r="I880" i="5"/>
  <c r="H880" i="5"/>
  <c r="E880" i="5"/>
  <c r="X880" i="5" s="1"/>
  <c r="F881" i="5"/>
  <c r="J881" i="5"/>
  <c r="E881" i="5"/>
  <c r="X881" i="5" s="1"/>
  <c r="H881" i="5"/>
  <c r="R881" i="5"/>
  <c r="I881" i="5"/>
  <c r="R882" i="5"/>
  <c r="I882" i="5"/>
  <c r="H882" i="5"/>
  <c r="F882" i="5"/>
  <c r="J882" i="5"/>
  <c r="E885" i="5"/>
  <c r="X885" i="5" s="1"/>
  <c r="F885" i="5"/>
  <c r="J885" i="5"/>
  <c r="R885" i="5"/>
  <c r="H885" i="5"/>
  <c r="I885" i="5"/>
  <c r="E886" i="5"/>
  <c r="X886" i="5" s="1"/>
  <c r="H886" i="5"/>
  <c r="J886" i="5"/>
  <c r="I886" i="5"/>
  <c r="R886" i="5"/>
  <c r="F886" i="5"/>
  <c r="J887" i="5"/>
  <c r="I887" i="5"/>
  <c r="R887" i="5"/>
  <c r="F887" i="5"/>
  <c r="H887" i="5"/>
  <c r="H889" i="5"/>
  <c r="R889" i="5"/>
  <c r="F889" i="5"/>
  <c r="E889" i="5"/>
  <c r="X889" i="5" s="1"/>
  <c r="J889" i="5"/>
  <c r="I889" i="5"/>
  <c r="I890" i="5"/>
  <c r="E890" i="5"/>
  <c r="X890" i="5" s="1"/>
  <c r="F890" i="5"/>
  <c r="J890" i="5"/>
  <c r="H890" i="5"/>
  <c r="R890" i="5"/>
  <c r="E891" i="5"/>
  <c r="X891" i="5" s="1"/>
  <c r="J891" i="5"/>
  <c r="F893" i="5"/>
  <c r="R893" i="5"/>
  <c r="I893" i="5"/>
  <c r="E893" i="5"/>
  <c r="X893" i="5" s="1"/>
  <c r="J893" i="5"/>
  <c r="H893" i="5"/>
  <c r="H894" i="5"/>
  <c r="F894" i="5"/>
  <c r="J894" i="5"/>
  <c r="I894" i="5"/>
  <c r="E894" i="5"/>
  <c r="X894" i="5" s="1"/>
  <c r="R894" i="5"/>
  <c r="H896" i="5"/>
  <c r="I896" i="5"/>
  <c r="E896" i="5"/>
  <c r="X896" i="5" s="1"/>
  <c r="R896" i="5"/>
  <c r="J896" i="5"/>
  <c r="F896" i="5"/>
  <c r="E897" i="5"/>
  <c r="X897" i="5" s="1"/>
  <c r="I897" i="5"/>
  <c r="J897" i="5"/>
  <c r="F897" i="5"/>
  <c r="H897" i="5"/>
  <c r="R897" i="5"/>
  <c r="F898" i="5"/>
  <c r="H898" i="5"/>
  <c r="I898" i="5"/>
  <c r="R898" i="5"/>
  <c r="E898" i="5"/>
  <c r="X898" i="5" s="1"/>
  <c r="J898" i="5"/>
  <c r="H899" i="5"/>
  <c r="F899" i="5"/>
  <c r="J899" i="5"/>
  <c r="I899" i="5"/>
  <c r="E899" i="5"/>
  <c r="X899" i="5" s="1"/>
  <c r="R899" i="5"/>
  <c r="H901" i="5"/>
  <c r="I901" i="5"/>
  <c r="R901" i="5"/>
  <c r="J901" i="5"/>
  <c r="F901" i="5"/>
  <c r="E901" i="5"/>
  <c r="X901" i="5" s="1"/>
  <c r="J902" i="5"/>
  <c r="I902" i="5"/>
  <c r="H902" i="5"/>
  <c r="R902" i="5"/>
  <c r="F902" i="5"/>
  <c r="E902" i="5"/>
  <c r="X902" i="5" s="1"/>
  <c r="J903" i="5"/>
  <c r="F903" i="5"/>
  <c r="H903" i="5"/>
  <c r="I903" i="5"/>
  <c r="R903" i="5"/>
  <c r="E903" i="5"/>
  <c r="X903" i="5" s="1"/>
  <c r="F904" i="5"/>
  <c r="R904" i="5"/>
  <c r="H904" i="5"/>
  <c r="J904" i="5"/>
  <c r="E904" i="5"/>
  <c r="X904" i="5" s="1"/>
  <c r="I904" i="5"/>
  <c r="E905" i="5"/>
  <c r="X905" i="5" s="1"/>
  <c r="I905" i="5"/>
  <c r="F905" i="5"/>
  <c r="R905" i="5"/>
  <c r="J905" i="5"/>
  <c r="H905" i="5"/>
  <c r="H906" i="5"/>
  <c r="R906" i="5"/>
  <c r="I906" i="5"/>
  <c r="E906" i="5"/>
  <c r="X906" i="5" s="1"/>
  <c r="F906" i="5"/>
  <c r="J906" i="5"/>
  <c r="J908" i="5"/>
  <c r="E908" i="5"/>
  <c r="X908" i="5" s="1"/>
  <c r="R908" i="5"/>
  <c r="I908" i="5"/>
  <c r="F908" i="5"/>
  <c r="H908" i="5"/>
  <c r="E909" i="5"/>
  <c r="X909" i="5" s="1"/>
  <c r="H909" i="5"/>
  <c r="J909" i="5"/>
  <c r="F909" i="5"/>
  <c r="I909" i="5"/>
  <c r="R909" i="5"/>
  <c r="I910" i="5"/>
  <c r="R910" i="5"/>
  <c r="J910" i="5"/>
  <c r="H910" i="5"/>
  <c r="E910" i="5"/>
  <c r="X910" i="5" s="1"/>
  <c r="F910" i="5"/>
  <c r="F913" i="5"/>
  <c r="R913" i="5"/>
  <c r="H913" i="5"/>
  <c r="I913" i="5"/>
  <c r="E913" i="5"/>
  <c r="X913" i="5" s="1"/>
  <c r="J913" i="5"/>
  <c r="I915" i="5"/>
  <c r="J915" i="5"/>
  <c r="H917" i="5"/>
  <c r="E917" i="5"/>
  <c r="X917" i="5" s="1"/>
  <c r="R917" i="5"/>
  <c r="F917" i="5"/>
  <c r="I917" i="5"/>
  <c r="J917" i="5"/>
  <c r="I919" i="5"/>
  <c r="J919" i="5"/>
  <c r="E919" i="5"/>
  <c r="X919" i="5" s="1"/>
  <c r="R919" i="5"/>
  <c r="H919" i="5"/>
  <c r="F919" i="5"/>
  <c r="H920" i="5"/>
  <c r="I920" i="5"/>
  <c r="R920" i="5"/>
  <c r="F920" i="5"/>
  <c r="J920" i="5"/>
  <c r="E920" i="5"/>
  <c r="X920" i="5" s="1"/>
  <c r="J921" i="5"/>
  <c r="E921" i="5"/>
  <c r="X921" i="5" s="1"/>
  <c r="I921" i="5"/>
  <c r="F921" i="5"/>
  <c r="R921" i="5"/>
  <c r="H921" i="5"/>
  <c r="E922" i="5"/>
  <c r="X922" i="5" s="1"/>
  <c r="R922" i="5"/>
  <c r="H922" i="5"/>
  <c r="F922" i="5"/>
  <c r="I922" i="5"/>
  <c r="J922" i="5"/>
  <c r="H924" i="5"/>
  <c r="E924" i="5"/>
  <c r="X924" i="5" s="1"/>
  <c r="F924" i="5"/>
  <c r="R924" i="5"/>
  <c r="J924" i="5"/>
  <c r="I924" i="5"/>
  <c r="R925" i="5"/>
  <c r="E925" i="5"/>
  <c r="X925" i="5" s="1"/>
  <c r="F925" i="5"/>
  <c r="H925" i="5"/>
  <c r="I925" i="5"/>
  <c r="J925" i="5"/>
  <c r="E926" i="5"/>
  <c r="X926" i="5" s="1"/>
  <c r="I926" i="5"/>
  <c r="J926" i="5"/>
  <c r="F926" i="5"/>
  <c r="R926" i="5"/>
  <c r="H926" i="5"/>
  <c r="R929" i="5"/>
  <c r="H929" i="5"/>
  <c r="J929" i="5"/>
  <c r="I929" i="5"/>
  <c r="E929" i="5"/>
  <c r="X929" i="5" s="1"/>
  <c r="F929" i="5"/>
  <c r="H933" i="5"/>
  <c r="E933" i="5"/>
  <c r="X933" i="5" s="1"/>
  <c r="R933" i="5"/>
  <c r="I933" i="5"/>
  <c r="J933" i="5"/>
  <c r="F933" i="5"/>
  <c r="F934" i="5"/>
  <c r="E934" i="5"/>
  <c r="X934" i="5" s="1"/>
  <c r="H934" i="5"/>
  <c r="J934" i="5"/>
  <c r="R934" i="5"/>
  <c r="I934" i="5"/>
  <c r="E935" i="5"/>
  <c r="X935" i="5" s="1"/>
  <c r="J935" i="5"/>
  <c r="I935" i="5"/>
  <c r="R935" i="5"/>
  <c r="F935" i="5"/>
  <c r="H935" i="5"/>
  <c r="I936" i="5"/>
  <c r="J936" i="5"/>
  <c r="F936" i="5"/>
  <c r="H936" i="5"/>
  <c r="R936" i="5"/>
  <c r="E936" i="5"/>
  <c r="X936" i="5" s="1"/>
  <c r="E937" i="5"/>
  <c r="X937" i="5" s="1"/>
  <c r="H937" i="5"/>
  <c r="J937" i="5"/>
  <c r="R937" i="5"/>
  <c r="F937" i="5"/>
  <c r="I937" i="5"/>
  <c r="E938" i="5"/>
  <c r="X938" i="5" s="1"/>
  <c r="R938" i="5"/>
  <c r="I938" i="5"/>
  <c r="F938" i="5"/>
  <c r="H938" i="5"/>
  <c r="J938" i="5"/>
  <c r="R939" i="5"/>
  <c r="I939" i="5"/>
  <c r="J939" i="5"/>
  <c r="H939" i="5"/>
  <c r="F939" i="5"/>
  <c r="E939" i="5"/>
  <c r="X939" i="5" s="1"/>
  <c r="J940" i="5"/>
  <c r="H940" i="5"/>
  <c r="I940" i="5"/>
  <c r="R940" i="5"/>
  <c r="E940" i="5"/>
  <c r="X940" i="5" s="1"/>
  <c r="F940" i="5"/>
  <c r="H941" i="5"/>
  <c r="F941" i="5"/>
  <c r="I941" i="5"/>
  <c r="J941" i="5"/>
  <c r="R941" i="5"/>
  <c r="E941" i="5"/>
  <c r="X941" i="5" s="1"/>
  <c r="I943" i="5"/>
  <c r="R943" i="5"/>
  <c r="E943" i="5"/>
  <c r="X943" i="5" s="1"/>
  <c r="E944" i="5"/>
  <c r="X944" i="5" s="1"/>
  <c r="H944" i="5"/>
  <c r="F944" i="5"/>
  <c r="I944" i="5"/>
  <c r="R944" i="5"/>
  <c r="J944" i="5"/>
  <c r="I945" i="5"/>
  <c r="E945" i="5"/>
  <c r="X945" i="5" s="1"/>
  <c r="H945" i="5"/>
  <c r="F945" i="5"/>
  <c r="J945" i="5"/>
  <c r="R945" i="5"/>
  <c r="F946" i="5"/>
  <c r="H946" i="5"/>
  <c r="R946" i="5"/>
  <c r="I946" i="5"/>
  <c r="J946" i="5"/>
  <c r="E946" i="5"/>
  <c r="X946" i="5" s="1"/>
  <c r="F947" i="5"/>
  <c r="I947" i="5"/>
  <c r="R947" i="5"/>
  <c r="J947" i="5"/>
  <c r="H947" i="5"/>
  <c r="H948" i="5"/>
  <c r="R948" i="5"/>
  <c r="E948" i="5"/>
  <c r="X948" i="5" s="1"/>
  <c r="F948" i="5"/>
  <c r="J948" i="5"/>
  <c r="I948" i="5"/>
  <c r="R949" i="5"/>
  <c r="F949" i="5"/>
  <c r="H949" i="5"/>
  <c r="J949" i="5"/>
  <c r="I949" i="5"/>
  <c r="E949" i="5"/>
  <c r="X949" i="5" s="1"/>
  <c r="I950" i="5"/>
  <c r="E950" i="5"/>
  <c r="X950" i="5" s="1"/>
  <c r="F950" i="5"/>
  <c r="H950" i="5"/>
  <c r="J950" i="5"/>
  <c r="R950" i="5"/>
  <c r="R951" i="5"/>
  <c r="J951" i="5"/>
  <c r="E951" i="5"/>
  <c r="X951" i="5" s="1"/>
  <c r="H951" i="5"/>
  <c r="F951" i="5"/>
  <c r="I951" i="5"/>
  <c r="R953" i="5"/>
  <c r="E953" i="5"/>
  <c r="X953" i="5" s="1"/>
  <c r="I953" i="5"/>
  <c r="H953" i="5"/>
  <c r="F953" i="5"/>
  <c r="J953" i="5"/>
  <c r="H954" i="5"/>
  <c r="F954" i="5"/>
  <c r="I954" i="5"/>
  <c r="E954" i="5"/>
  <c r="X954" i="5" s="1"/>
  <c r="R954" i="5"/>
  <c r="J954" i="5"/>
  <c r="H955" i="5"/>
  <c r="J955" i="5"/>
  <c r="I955" i="5"/>
  <c r="R955" i="5"/>
  <c r="E955" i="5"/>
  <c r="X955" i="5" s="1"/>
  <c r="F955" i="5"/>
  <c r="R957" i="5"/>
  <c r="J957" i="5"/>
  <c r="E957" i="5"/>
  <c r="X957" i="5" s="1"/>
  <c r="F957" i="5"/>
  <c r="I957" i="5"/>
  <c r="H957" i="5"/>
  <c r="J958" i="5"/>
  <c r="H958" i="5"/>
  <c r="R958" i="5"/>
  <c r="E958" i="5"/>
  <c r="X958" i="5" s="1"/>
  <c r="F958" i="5"/>
  <c r="I958" i="5"/>
  <c r="F959" i="5"/>
  <c r="E959" i="5"/>
  <c r="X959" i="5" s="1"/>
  <c r="J959" i="5"/>
  <c r="R959" i="5"/>
  <c r="I959" i="5"/>
  <c r="H959" i="5"/>
  <c r="E961" i="5"/>
  <c r="X961" i="5" s="1"/>
  <c r="R961" i="5"/>
  <c r="I961" i="5"/>
  <c r="F961" i="5"/>
  <c r="H961" i="5"/>
  <c r="J961" i="5"/>
  <c r="I962" i="5"/>
  <c r="J962" i="5"/>
  <c r="R962" i="5"/>
  <c r="E962" i="5"/>
  <c r="X962" i="5" s="1"/>
  <c r="F962" i="5"/>
  <c r="H962" i="5"/>
  <c r="E963" i="5"/>
  <c r="X963" i="5" s="1"/>
  <c r="H963" i="5"/>
  <c r="F963" i="5"/>
  <c r="J963" i="5"/>
  <c r="I963" i="5"/>
  <c r="R963" i="5"/>
  <c r="R965" i="5"/>
  <c r="F965" i="5"/>
  <c r="H965" i="5"/>
  <c r="I965" i="5"/>
  <c r="J965" i="5"/>
  <c r="E965" i="5"/>
  <c r="X965" i="5" s="1"/>
  <c r="E966" i="5"/>
  <c r="X966" i="5" s="1"/>
  <c r="R966" i="5"/>
  <c r="J966" i="5"/>
  <c r="I966" i="5"/>
  <c r="F966" i="5"/>
  <c r="H966" i="5"/>
  <c r="H967" i="5"/>
  <c r="E967" i="5"/>
  <c r="X967" i="5" s="1"/>
  <c r="J967" i="5"/>
  <c r="F969" i="5"/>
  <c r="J969" i="5"/>
  <c r="H969" i="5"/>
  <c r="E969" i="5"/>
  <c r="X969" i="5" s="1"/>
  <c r="R969" i="5"/>
  <c r="I969" i="5"/>
  <c r="J971" i="5"/>
  <c r="E971" i="5"/>
  <c r="X971" i="5" s="1"/>
  <c r="J973" i="5"/>
  <c r="F973" i="5"/>
  <c r="R973" i="5"/>
  <c r="I973" i="5"/>
  <c r="H973" i="5"/>
  <c r="E973" i="5"/>
  <c r="X973" i="5" s="1"/>
  <c r="E974" i="5"/>
  <c r="X974" i="5" s="1"/>
  <c r="H974" i="5"/>
  <c r="R975" i="5"/>
  <c r="F975" i="5"/>
  <c r="H975" i="5"/>
  <c r="E975" i="5"/>
  <c r="X975" i="5" s="1"/>
  <c r="J975" i="5"/>
  <c r="I975" i="5"/>
  <c r="H977" i="5"/>
  <c r="I977" i="5"/>
  <c r="E977" i="5"/>
  <c r="X977" i="5" s="1"/>
  <c r="F977" i="5"/>
  <c r="R977" i="5"/>
  <c r="J977" i="5"/>
  <c r="F978" i="5"/>
  <c r="H978" i="5"/>
  <c r="E978" i="5"/>
  <c r="X978" i="5" s="1"/>
  <c r="J978" i="5"/>
  <c r="I978" i="5"/>
  <c r="R978" i="5"/>
  <c r="I981" i="5"/>
  <c r="F981" i="5"/>
  <c r="H981" i="5"/>
  <c r="J981" i="5"/>
  <c r="E981" i="5"/>
  <c r="X981" i="5" s="1"/>
  <c r="R981" i="5"/>
  <c r="E982" i="5"/>
  <c r="X982" i="5" s="1"/>
  <c r="R982" i="5"/>
  <c r="J986" i="5"/>
  <c r="I986" i="5"/>
  <c r="H986" i="5"/>
  <c r="F986" i="5"/>
  <c r="R986" i="5"/>
  <c r="J990" i="5"/>
  <c r="E990" i="5"/>
  <c r="X990" i="5" s="1"/>
  <c r="I990" i="5"/>
  <c r="H990" i="5"/>
  <c r="F990" i="5"/>
  <c r="R990" i="5"/>
  <c r="I991" i="5"/>
  <c r="E991" i="5"/>
  <c r="X991" i="5" s="1"/>
  <c r="J991" i="5"/>
  <c r="H991" i="5"/>
  <c r="F991" i="5"/>
  <c r="R991" i="5"/>
  <c r="R993" i="5"/>
  <c r="I993" i="5"/>
  <c r="J993" i="5"/>
  <c r="E993" i="5"/>
  <c r="X993" i="5" s="1"/>
  <c r="F993" i="5"/>
  <c r="H993" i="5"/>
  <c r="F994" i="5"/>
  <c r="J994" i="5"/>
  <c r="I994" i="5"/>
  <c r="H994" i="5"/>
  <c r="R994" i="5"/>
  <c r="E994" i="5"/>
  <c r="X994" i="5" s="1"/>
  <c r="E995" i="5"/>
  <c r="X995" i="5" s="1"/>
  <c r="I995" i="5"/>
  <c r="R995" i="5"/>
  <c r="F995" i="5"/>
  <c r="H995" i="5"/>
  <c r="J995" i="5"/>
  <c r="R997" i="5"/>
  <c r="I997" i="5"/>
  <c r="F997" i="5"/>
  <c r="H997" i="5"/>
  <c r="E997" i="5"/>
  <c r="X997" i="5" s="1"/>
  <c r="J997" i="5"/>
  <c r="F998" i="5"/>
  <c r="J998" i="5"/>
  <c r="R998" i="5"/>
  <c r="I998" i="5"/>
  <c r="E998" i="5"/>
  <c r="X998" i="5" s="1"/>
  <c r="H998" i="5"/>
  <c r="I999" i="5"/>
  <c r="E999" i="5"/>
  <c r="X999" i="5" s="1"/>
  <c r="F999" i="5"/>
  <c r="H999" i="5"/>
  <c r="J999" i="5"/>
  <c r="R999" i="5"/>
  <c r="I1000" i="5"/>
  <c r="E1000" i="5"/>
  <c r="X1000" i="5" s="1"/>
  <c r="H1000" i="5"/>
  <c r="R1000" i="5"/>
  <c r="F1000" i="5"/>
  <c r="J1000" i="5"/>
  <c r="E1001" i="5"/>
  <c r="X1001" i="5" s="1"/>
  <c r="J1001" i="5"/>
  <c r="I1001" i="5"/>
  <c r="H1001" i="5"/>
  <c r="R1001" i="5"/>
  <c r="F1001" i="5"/>
  <c r="F1002" i="5"/>
  <c r="I1002" i="5"/>
  <c r="J1002" i="5"/>
  <c r="R1002" i="5"/>
  <c r="H1002" i="5"/>
  <c r="E1002" i="5"/>
  <c r="X1002" i="5" s="1"/>
  <c r="J1005" i="5"/>
  <c r="H1005" i="5"/>
  <c r="F1005" i="5"/>
  <c r="R1005" i="5"/>
  <c r="E1005" i="5"/>
  <c r="X1005" i="5" s="1"/>
  <c r="I1005" i="5"/>
  <c r="F1006" i="5"/>
  <c r="J1006" i="5"/>
  <c r="E1006" i="5"/>
  <c r="X1006" i="5" s="1"/>
  <c r="H1006" i="5"/>
  <c r="I1006" i="5"/>
  <c r="R1006" i="5"/>
  <c r="I1007" i="5"/>
  <c r="E1007" i="5"/>
  <c r="X1007" i="5" s="1"/>
  <c r="R1007" i="5"/>
  <c r="H1009" i="5"/>
  <c r="I1009" i="5"/>
  <c r="J1009" i="5"/>
  <c r="R1009" i="5"/>
  <c r="F1009" i="5"/>
  <c r="E1009" i="5"/>
  <c r="X1009" i="5" s="1"/>
  <c r="J1010" i="5"/>
  <c r="I1010" i="5"/>
  <c r="H1010" i="5"/>
  <c r="F1010" i="5"/>
  <c r="E1010" i="5"/>
  <c r="X1010" i="5" s="1"/>
  <c r="R1010" i="5"/>
  <c r="J1011" i="5"/>
  <c r="E1011" i="5"/>
  <c r="X1011" i="5" s="1"/>
  <c r="H1011" i="5"/>
  <c r="I1011" i="5"/>
  <c r="R1011" i="5"/>
  <c r="F1011" i="5"/>
  <c r="F1013" i="5"/>
  <c r="R1013" i="5"/>
  <c r="I1013" i="5"/>
  <c r="H1013" i="5"/>
  <c r="J1013" i="5"/>
  <c r="E1013" i="5"/>
  <c r="X1013" i="5" s="1"/>
  <c r="F1014" i="5"/>
  <c r="H1014" i="5"/>
  <c r="I1014" i="5"/>
  <c r="J1014" i="5"/>
  <c r="R1014" i="5"/>
  <c r="E1014" i="5"/>
  <c r="X1014" i="5" s="1"/>
  <c r="D31" i="4"/>
  <c r="D49" i="4"/>
  <c r="E209" i="5"/>
  <c r="X209" i="5" s="1"/>
  <c r="J209" i="5"/>
  <c r="R209" i="5"/>
  <c r="F209" i="5"/>
  <c r="H209" i="5"/>
  <c r="I209" i="5"/>
  <c r="G1040" i="5"/>
  <c r="J1040" i="5"/>
  <c r="I1040" i="5"/>
  <c r="R1040" i="5"/>
  <c r="F1040" i="5"/>
  <c r="H1040" i="5"/>
  <c r="E1040" i="5"/>
  <c r="X1040" i="5" s="1"/>
  <c r="G1068" i="5"/>
  <c r="I1068" i="5"/>
  <c r="J1068" i="5"/>
  <c r="R1068" i="5"/>
  <c r="F1068" i="5"/>
  <c r="H1068" i="5"/>
  <c r="E1068" i="5"/>
  <c r="X1068" i="5" s="1"/>
  <c r="G1104" i="5"/>
  <c r="J1104" i="5"/>
  <c r="I1104" i="5"/>
  <c r="R1104" i="5"/>
  <c r="F1104" i="5"/>
  <c r="H1104" i="5"/>
  <c r="E1104" i="5"/>
  <c r="X1104" i="5" s="1"/>
  <c r="G1144" i="5"/>
  <c r="F1144" i="5"/>
  <c r="H1144" i="5"/>
  <c r="J1144" i="5"/>
  <c r="R1144" i="5"/>
  <c r="I1144" i="5"/>
  <c r="E1144" i="5"/>
  <c r="X1144" i="5" s="1"/>
  <c r="G1168" i="5"/>
  <c r="F1168" i="5"/>
  <c r="H1168" i="5"/>
  <c r="R1168" i="5"/>
  <c r="I1168" i="5"/>
  <c r="J1168" i="5"/>
  <c r="E1168" i="5"/>
  <c r="X1168" i="5" s="1"/>
  <c r="G1170" i="5"/>
  <c r="R1170" i="5"/>
  <c r="H1170" i="5"/>
  <c r="I1170" i="5"/>
  <c r="J1170" i="5"/>
  <c r="F1170" i="5"/>
  <c r="E1170" i="5"/>
  <c r="X1170" i="5" s="1"/>
  <c r="G1188" i="5"/>
  <c r="R1188" i="5"/>
  <c r="F1188" i="5"/>
  <c r="H1188" i="5"/>
  <c r="I1188" i="5"/>
  <c r="J1188" i="5"/>
  <c r="E1188" i="5"/>
  <c r="X1188" i="5" s="1"/>
  <c r="G1189" i="5"/>
  <c r="I1189" i="5"/>
  <c r="J1189" i="5"/>
  <c r="R1189" i="5"/>
  <c r="F1189" i="5"/>
  <c r="H1189" i="5"/>
  <c r="E1189" i="5"/>
  <c r="X1189" i="5" s="1"/>
  <c r="G1258" i="5"/>
  <c r="H1258" i="5"/>
  <c r="I1258" i="5"/>
  <c r="J1258" i="5"/>
  <c r="R1258" i="5"/>
  <c r="F1258" i="5"/>
  <c r="E1258" i="5"/>
  <c r="X1258" i="5" s="1"/>
  <c r="G1345" i="5"/>
  <c r="J1345" i="5"/>
  <c r="R1345" i="5"/>
  <c r="F1345" i="5"/>
  <c r="H1345" i="5"/>
  <c r="I1345" i="5"/>
  <c r="E1345" i="5"/>
  <c r="X1345" i="5" s="1"/>
  <c r="G1383" i="5"/>
  <c r="F1383" i="5"/>
  <c r="J1383" i="5"/>
  <c r="R1383" i="5"/>
  <c r="H1383" i="5"/>
  <c r="I1383" i="5"/>
  <c r="E1383" i="5"/>
  <c r="X1383" i="5" s="1"/>
  <c r="G1389" i="5"/>
  <c r="J1389" i="5"/>
  <c r="R1389" i="5"/>
  <c r="F1389" i="5"/>
  <c r="H1389" i="5"/>
  <c r="I1389" i="5"/>
  <c r="E1389" i="5"/>
  <c r="X1389" i="5" s="1"/>
  <c r="G1457" i="5"/>
  <c r="I1457" i="5"/>
  <c r="R1457" i="5"/>
  <c r="F1457" i="5"/>
  <c r="H1457" i="5"/>
  <c r="J1457" i="5"/>
  <c r="E1457" i="5"/>
  <c r="X1457" i="5" s="1"/>
  <c r="G1467" i="5"/>
  <c r="I1467" i="5"/>
  <c r="R1467" i="5"/>
  <c r="F1467" i="5"/>
  <c r="H1467" i="5"/>
  <c r="J1467" i="5"/>
  <c r="E1467" i="5"/>
  <c r="X1467" i="5" s="1"/>
  <c r="G1502" i="5"/>
  <c r="F1502" i="5"/>
  <c r="R1502" i="5"/>
  <c r="H1502" i="5"/>
  <c r="I1502" i="5"/>
  <c r="J1502" i="5"/>
  <c r="E1502" i="5"/>
  <c r="X1502" i="5" s="1"/>
  <c r="G1513" i="5"/>
  <c r="F1513" i="5"/>
  <c r="I1513" i="5"/>
  <c r="H1513" i="5"/>
  <c r="J1513" i="5"/>
  <c r="R1513" i="5"/>
  <c r="E1513" i="5"/>
  <c r="X1513" i="5" s="1"/>
  <c r="G1537" i="5"/>
  <c r="F1537" i="5"/>
  <c r="H1537" i="5"/>
  <c r="I1537" i="5"/>
  <c r="J1537" i="5"/>
  <c r="R1537" i="5"/>
  <c r="E1537" i="5"/>
  <c r="X1537" i="5" s="1"/>
  <c r="G1545" i="5"/>
  <c r="F1545" i="5"/>
  <c r="H1545" i="5"/>
  <c r="I1545" i="5"/>
  <c r="J1545" i="5"/>
  <c r="R1545" i="5"/>
  <c r="E1545" i="5"/>
  <c r="X1545" i="5" s="1"/>
  <c r="G1551" i="5"/>
  <c r="F1551" i="5"/>
  <c r="H1551" i="5"/>
  <c r="I1551" i="5"/>
  <c r="J1551" i="5"/>
  <c r="R1551" i="5"/>
  <c r="E1551" i="5"/>
  <c r="X1551" i="5" s="1"/>
  <c r="R1600" i="5"/>
  <c r="G1600" i="5"/>
  <c r="J1600" i="5"/>
  <c r="F1600" i="5"/>
  <c r="H1600" i="5"/>
  <c r="I1600" i="5"/>
  <c r="E1600" i="5"/>
  <c r="X1600" i="5" s="1"/>
  <c r="I1665" i="5"/>
  <c r="H1665" i="5"/>
  <c r="G1665" i="5"/>
  <c r="F1665" i="5"/>
  <c r="J1665" i="5"/>
  <c r="R1665" i="5"/>
  <c r="E1665" i="5"/>
  <c r="X1665" i="5" s="1"/>
  <c r="G1685" i="5"/>
  <c r="R1685" i="5"/>
  <c r="J1685" i="5"/>
  <c r="H1685" i="5"/>
  <c r="F1685" i="5"/>
  <c r="I1685" i="5"/>
  <c r="E1685" i="5"/>
  <c r="X1685" i="5" s="1"/>
  <c r="G1709" i="5"/>
  <c r="F1709" i="5"/>
  <c r="R1709" i="5"/>
  <c r="J1709" i="5"/>
  <c r="I1709" i="5"/>
  <c r="H1709" i="5"/>
  <c r="E1709" i="5"/>
  <c r="X1709" i="5" s="1"/>
  <c r="G1717" i="5"/>
  <c r="F1717" i="5"/>
  <c r="R1717" i="5"/>
  <c r="J1717" i="5"/>
  <c r="I1717" i="5"/>
  <c r="H1717" i="5"/>
  <c r="E1717" i="5"/>
  <c r="X1717" i="5" s="1"/>
  <c r="G2053" i="5"/>
  <c r="R2053" i="5"/>
  <c r="J2053" i="5"/>
  <c r="I2053" i="5"/>
  <c r="H2053" i="5"/>
  <c r="F2053" i="5"/>
  <c r="E2053" i="5"/>
  <c r="X2053" i="5" s="1"/>
  <c r="G2072" i="5"/>
  <c r="H2072" i="5"/>
  <c r="I2072" i="5"/>
  <c r="J2072" i="5"/>
  <c r="R2072" i="5"/>
  <c r="F2072" i="5"/>
  <c r="E2072" i="5"/>
  <c r="X2072" i="5" s="1"/>
  <c r="G2075" i="5"/>
  <c r="F2075" i="5"/>
  <c r="J2075" i="5"/>
  <c r="R2075" i="5"/>
  <c r="H2075" i="5"/>
  <c r="I2075" i="5"/>
  <c r="E2075" i="5"/>
  <c r="X2075" i="5" s="1"/>
  <c r="I2131" i="5"/>
  <c r="F2131" i="5"/>
  <c r="J2131" i="5"/>
  <c r="H2131" i="5"/>
  <c r="G2131" i="5"/>
  <c r="R2131" i="5"/>
  <c r="E2131" i="5"/>
  <c r="X2131" i="5" s="1"/>
  <c r="H2252" i="5"/>
  <c r="G2252" i="5"/>
  <c r="I2252" i="5"/>
  <c r="J2252" i="5"/>
  <c r="R2252" i="5"/>
  <c r="F2252" i="5"/>
  <c r="E2252" i="5"/>
  <c r="X2252" i="5" s="1"/>
  <c r="H2256" i="5"/>
  <c r="G2256" i="5"/>
  <c r="I2256" i="5"/>
  <c r="J2256" i="5"/>
  <c r="R2256" i="5"/>
  <c r="F2256" i="5"/>
  <c r="E2256" i="5"/>
  <c r="X2256" i="5" s="1"/>
  <c r="R2273" i="5"/>
  <c r="G2273" i="5"/>
  <c r="F2273" i="5"/>
  <c r="J2273" i="5"/>
  <c r="H2273" i="5"/>
  <c r="I2273" i="5"/>
  <c r="E2273" i="5"/>
  <c r="X2273" i="5" s="1"/>
  <c r="G2280" i="5"/>
  <c r="H2280" i="5"/>
  <c r="J2280" i="5"/>
  <c r="R2280" i="5"/>
  <c r="F2280" i="5"/>
  <c r="I2280" i="5"/>
  <c r="E2280" i="5"/>
  <c r="X2280" i="5" s="1"/>
  <c r="G2282" i="5"/>
  <c r="F2282" i="5"/>
  <c r="R2282" i="5"/>
  <c r="H2282" i="5"/>
  <c r="J2282" i="5"/>
  <c r="I2282" i="5"/>
  <c r="E2282" i="5"/>
  <c r="X2282" i="5" s="1"/>
  <c r="F2283" i="5"/>
  <c r="G2283" i="5"/>
  <c r="I2283" i="5"/>
  <c r="R2283" i="5"/>
  <c r="J2283" i="5"/>
  <c r="H2283" i="5"/>
  <c r="E2283" i="5"/>
  <c r="X2283" i="5" s="1"/>
  <c r="R2289" i="5"/>
  <c r="G2289" i="5"/>
  <c r="H2289" i="5"/>
  <c r="F2289" i="5"/>
  <c r="I2289" i="5"/>
  <c r="J2289" i="5"/>
  <c r="E2289" i="5"/>
  <c r="X2289" i="5" s="1"/>
  <c r="I2290" i="5"/>
  <c r="R2290" i="5"/>
  <c r="G2290" i="5"/>
  <c r="H2290" i="5"/>
  <c r="F2290" i="5"/>
  <c r="J2290" i="5"/>
  <c r="E2290" i="5"/>
  <c r="X2290" i="5" s="1"/>
  <c r="H2292" i="5"/>
  <c r="J2292" i="5"/>
  <c r="F2292" i="5"/>
  <c r="I2292" i="5"/>
  <c r="G2292" i="5"/>
  <c r="R2292" i="5"/>
  <c r="E2292" i="5"/>
  <c r="X2292" i="5" s="1"/>
  <c r="G2297" i="5"/>
  <c r="F2297" i="5"/>
  <c r="H2297" i="5"/>
  <c r="J2297" i="5"/>
  <c r="I2297" i="5"/>
  <c r="R2297" i="5"/>
  <c r="E2297" i="5"/>
  <c r="X2297" i="5" s="1"/>
  <c r="F2298" i="5"/>
  <c r="R2298" i="5"/>
  <c r="G2298" i="5"/>
  <c r="I2298" i="5"/>
  <c r="H2298" i="5"/>
  <c r="J2298" i="5"/>
  <c r="E2298" i="5"/>
  <c r="X2298" i="5" s="1"/>
  <c r="G2310" i="5"/>
  <c r="J2310" i="5"/>
  <c r="F2310" i="5"/>
  <c r="I2310" i="5"/>
  <c r="R2310" i="5"/>
  <c r="H2310" i="5"/>
  <c r="E2310" i="5"/>
  <c r="X2310" i="5" s="1"/>
  <c r="I2317" i="5"/>
  <c r="R2317" i="5"/>
  <c r="G2317" i="5"/>
  <c r="H2317" i="5"/>
  <c r="J2317" i="5"/>
  <c r="F2317" i="5"/>
  <c r="E2317" i="5"/>
  <c r="X2317" i="5" s="1"/>
  <c r="R2319" i="5"/>
  <c r="I2319" i="5"/>
  <c r="H2319" i="5"/>
  <c r="F2319" i="5"/>
  <c r="G2319" i="5"/>
  <c r="J2319" i="5"/>
  <c r="E2319" i="5"/>
  <c r="X2319" i="5" s="1"/>
  <c r="F2321" i="5"/>
  <c r="G2321" i="5"/>
  <c r="H2321" i="5"/>
  <c r="I2321" i="5"/>
  <c r="J2321" i="5"/>
  <c r="R2321" i="5"/>
  <c r="E2321" i="5"/>
  <c r="X2321" i="5" s="1"/>
  <c r="F2325" i="5"/>
  <c r="H2325" i="5"/>
  <c r="G2325" i="5"/>
  <c r="I2325" i="5"/>
  <c r="J2325" i="5"/>
  <c r="R2325" i="5"/>
  <c r="E2325" i="5"/>
  <c r="X2325" i="5" s="1"/>
  <c r="F2329" i="5"/>
  <c r="G2329" i="5"/>
  <c r="H2329" i="5"/>
  <c r="I2329" i="5"/>
  <c r="J2329" i="5"/>
  <c r="R2329" i="5"/>
  <c r="E2329" i="5"/>
  <c r="X2329" i="5" s="1"/>
  <c r="G2333" i="5"/>
  <c r="H2333" i="5"/>
  <c r="F2333" i="5"/>
  <c r="I2333" i="5"/>
  <c r="J2333" i="5"/>
  <c r="R2333" i="5"/>
  <c r="E2333" i="5"/>
  <c r="X2333" i="5" s="1"/>
  <c r="G2337" i="5"/>
  <c r="H2337" i="5"/>
  <c r="I2337" i="5"/>
  <c r="J2337" i="5"/>
  <c r="R2337" i="5"/>
  <c r="F2337" i="5"/>
  <c r="E2337" i="5"/>
  <c r="X2337" i="5" s="1"/>
  <c r="G2341" i="5"/>
  <c r="H2341" i="5"/>
  <c r="F2341" i="5"/>
  <c r="I2341" i="5"/>
  <c r="J2341" i="5"/>
  <c r="R2341" i="5"/>
  <c r="E2341" i="5"/>
  <c r="X2341" i="5" s="1"/>
  <c r="G2349" i="5"/>
  <c r="F2349" i="5"/>
  <c r="H2349" i="5"/>
  <c r="I2349" i="5"/>
  <c r="J2349" i="5"/>
  <c r="R2349" i="5"/>
  <c r="E2349" i="5"/>
  <c r="X2349" i="5" s="1"/>
  <c r="R2355" i="5"/>
  <c r="J2355" i="5"/>
  <c r="H2355" i="5"/>
  <c r="G2355" i="5"/>
  <c r="I2355" i="5"/>
  <c r="F2355" i="5"/>
  <c r="E2355" i="5"/>
  <c r="X2355" i="5" s="1"/>
  <c r="R2363" i="5"/>
  <c r="F2363" i="5"/>
  <c r="H2363" i="5"/>
  <c r="J2363" i="5"/>
  <c r="G2363" i="5"/>
  <c r="I2363" i="5"/>
  <c r="E2363" i="5"/>
  <c r="X2363" i="5" s="1"/>
  <c r="G2371" i="5"/>
  <c r="F2371" i="5"/>
  <c r="H2371" i="5"/>
  <c r="I2371" i="5"/>
  <c r="R2371" i="5"/>
  <c r="J2371" i="5"/>
  <c r="E2371" i="5"/>
  <c r="X2371" i="5" s="1"/>
  <c r="G2379" i="5"/>
  <c r="F2379" i="5"/>
  <c r="H2379" i="5"/>
  <c r="I2379" i="5"/>
  <c r="R2379" i="5"/>
  <c r="J2379" i="5"/>
  <c r="E2379" i="5"/>
  <c r="X2379" i="5" s="1"/>
  <c r="J2381" i="5"/>
  <c r="G2381" i="5"/>
  <c r="R2381" i="5"/>
  <c r="I2381" i="5"/>
  <c r="F2381" i="5"/>
  <c r="H2381" i="5"/>
  <c r="E2381" i="5"/>
  <c r="X2381" i="5" s="1"/>
  <c r="G2388" i="5"/>
  <c r="F2388" i="5"/>
  <c r="R2388" i="5"/>
  <c r="H2388" i="5"/>
  <c r="I2388" i="5"/>
  <c r="J2388" i="5"/>
  <c r="E2388" i="5"/>
  <c r="X2388" i="5" s="1"/>
  <c r="G2389" i="5"/>
  <c r="F2389" i="5"/>
  <c r="H2389" i="5"/>
  <c r="I2389" i="5"/>
  <c r="R2389" i="5"/>
  <c r="J2389" i="5"/>
  <c r="E2389" i="5"/>
  <c r="X2389" i="5" s="1"/>
  <c r="H2393" i="5"/>
  <c r="F2393" i="5"/>
  <c r="J2393" i="5"/>
  <c r="I2393" i="5"/>
  <c r="G2393" i="5"/>
  <c r="R2393" i="5"/>
  <c r="E2393" i="5"/>
  <c r="X2393" i="5" s="1"/>
  <c r="R2395" i="5"/>
  <c r="G2395" i="5"/>
  <c r="F2395" i="5"/>
  <c r="J2395" i="5"/>
  <c r="H2395" i="5"/>
  <c r="I2395" i="5"/>
  <c r="E2395" i="5"/>
  <c r="X2395" i="5" s="1"/>
  <c r="G2401" i="5"/>
  <c r="F2401" i="5"/>
  <c r="H2401" i="5"/>
  <c r="I2401" i="5"/>
  <c r="J2401" i="5"/>
  <c r="R2401" i="5"/>
  <c r="E2401" i="5"/>
  <c r="X2401" i="5" s="1"/>
  <c r="F2402" i="5"/>
  <c r="R2402" i="5"/>
  <c r="J2402" i="5"/>
  <c r="G2402" i="5"/>
  <c r="H2402" i="5"/>
  <c r="I2402" i="5"/>
  <c r="E2402" i="5"/>
  <c r="X2402" i="5" s="1"/>
  <c r="J2405" i="5"/>
  <c r="R2405" i="5"/>
  <c r="G2405" i="5"/>
  <c r="H2405" i="5"/>
  <c r="F2405" i="5"/>
  <c r="I2405" i="5"/>
  <c r="E2405" i="5"/>
  <c r="X2405" i="5" s="1"/>
  <c r="H2406" i="5"/>
  <c r="J2406" i="5"/>
  <c r="F2406" i="5"/>
  <c r="G2406" i="5"/>
  <c r="R2406" i="5"/>
  <c r="I2406" i="5"/>
  <c r="E2406" i="5"/>
  <c r="X2406" i="5" s="1"/>
  <c r="J2409" i="5"/>
  <c r="G2409" i="5"/>
  <c r="R2409" i="5"/>
  <c r="I2409" i="5"/>
  <c r="H2409" i="5"/>
  <c r="F2409" i="5"/>
  <c r="E2409" i="5"/>
  <c r="X2409" i="5" s="1"/>
  <c r="G2413" i="5"/>
  <c r="F2413" i="5"/>
  <c r="I2413" i="5"/>
  <c r="J2413" i="5"/>
  <c r="R2413" i="5"/>
  <c r="H2413" i="5"/>
  <c r="E2413" i="5"/>
  <c r="X2413" i="5" s="1"/>
  <c r="F2417" i="5"/>
  <c r="G2417" i="5"/>
  <c r="R2417" i="5"/>
  <c r="I2417" i="5"/>
  <c r="J2417" i="5"/>
  <c r="H2417" i="5"/>
  <c r="E2417" i="5"/>
  <c r="X2417" i="5" s="1"/>
  <c r="G2418" i="5"/>
  <c r="R2418" i="5"/>
  <c r="J2418" i="5"/>
  <c r="H2418" i="5"/>
  <c r="F2418" i="5"/>
  <c r="I2418" i="5"/>
  <c r="E2418" i="5"/>
  <c r="X2418" i="5" s="1"/>
  <c r="G2421" i="5"/>
  <c r="F2421" i="5"/>
  <c r="H2421" i="5"/>
  <c r="I2421" i="5"/>
  <c r="J2421" i="5"/>
  <c r="R2421" i="5"/>
  <c r="E2421" i="5"/>
  <c r="X2421" i="5" s="1"/>
  <c r="J2422" i="5"/>
  <c r="H2422" i="5"/>
  <c r="R2422" i="5"/>
  <c r="I2422" i="5"/>
  <c r="F2422" i="5"/>
  <c r="G2422" i="5"/>
  <c r="E2422" i="5"/>
  <c r="X2422" i="5" s="1"/>
  <c r="F2429" i="5"/>
  <c r="H2429" i="5"/>
  <c r="G2429" i="5"/>
  <c r="I2429" i="5"/>
  <c r="J2429" i="5"/>
  <c r="R2429" i="5"/>
  <c r="E2429" i="5"/>
  <c r="X2429" i="5" s="1"/>
  <c r="I2434" i="5"/>
  <c r="F2434" i="5"/>
  <c r="H2434" i="5"/>
  <c r="G2434" i="5"/>
  <c r="R2434" i="5"/>
  <c r="J2434" i="5"/>
  <c r="E2434" i="5"/>
  <c r="X2434" i="5" s="1"/>
  <c r="G2435" i="5"/>
  <c r="J2435" i="5"/>
  <c r="R2435" i="5"/>
  <c r="F2435" i="5"/>
  <c r="I2435" i="5"/>
  <c r="H2435" i="5"/>
  <c r="E2435" i="5"/>
  <c r="X2435" i="5" s="1"/>
  <c r="G2439" i="5"/>
  <c r="J2439" i="5"/>
  <c r="H2439" i="5"/>
  <c r="I2439" i="5"/>
  <c r="R2439" i="5"/>
  <c r="F2439" i="5"/>
  <c r="E2439" i="5"/>
  <c r="X2439" i="5" s="1"/>
  <c r="I2440" i="5"/>
  <c r="J2440" i="5"/>
  <c r="H2440" i="5"/>
  <c r="F2440" i="5"/>
  <c r="G2440" i="5"/>
  <c r="R2440" i="5"/>
  <c r="E2440" i="5"/>
  <c r="X2440" i="5" s="1"/>
  <c r="J2450" i="5"/>
  <c r="G2450" i="5"/>
  <c r="F2450" i="5"/>
  <c r="R2450" i="5"/>
  <c r="I2450" i="5"/>
  <c r="H2450" i="5"/>
  <c r="E2450" i="5"/>
  <c r="X2450" i="5" s="1"/>
  <c r="G2456" i="5"/>
  <c r="F2456" i="5"/>
  <c r="H2456" i="5"/>
  <c r="R2456" i="5"/>
  <c r="I2456" i="5"/>
  <c r="J2456" i="5"/>
  <c r="E2456" i="5"/>
  <c r="X2456" i="5" s="1"/>
  <c r="F2463" i="5"/>
  <c r="R2463" i="5"/>
  <c r="H2463" i="5"/>
  <c r="G2463" i="5"/>
  <c r="J2463" i="5"/>
  <c r="I2463" i="5"/>
  <c r="E2463" i="5"/>
  <c r="X2463" i="5" s="1"/>
  <c r="J2465" i="5"/>
  <c r="G2465" i="5"/>
  <c r="F2465" i="5"/>
  <c r="H2465" i="5"/>
  <c r="I2465" i="5"/>
  <c r="R2465" i="5"/>
  <c r="E2465" i="5"/>
  <c r="X2465" i="5" s="1"/>
  <c r="H2470" i="5"/>
  <c r="J2470" i="5"/>
  <c r="I2470" i="5"/>
  <c r="G2470" i="5"/>
  <c r="F2470" i="5"/>
  <c r="R2470" i="5"/>
  <c r="E2470" i="5"/>
  <c r="X2470" i="5" s="1"/>
  <c r="G2476" i="5"/>
  <c r="F2476" i="5"/>
  <c r="H2476" i="5"/>
  <c r="R2476" i="5"/>
  <c r="I2476" i="5"/>
  <c r="J2476" i="5"/>
  <c r="E2476" i="5"/>
  <c r="X2476" i="5" s="1"/>
  <c r="H2480" i="5"/>
  <c r="I2480" i="5"/>
  <c r="F2480" i="5"/>
  <c r="G2480" i="5"/>
  <c r="J2480" i="5"/>
  <c r="R2480" i="5"/>
  <c r="E2480" i="5"/>
  <c r="X2480" i="5" s="1"/>
  <c r="G64" i="6" a="1"/>
  <c r="C11" i="6" l="1"/>
  <c r="C10" i="6"/>
  <c r="C9" i="6"/>
  <c r="C8" i="6"/>
  <c r="C7" i="6"/>
  <c r="C5" i="6"/>
  <c r="C6" i="6"/>
  <c r="C4" i="6"/>
  <c r="D67" i="4"/>
  <c r="D55" i="4"/>
  <c r="D43" i="4"/>
  <c r="D74" i="4"/>
  <c r="D37" i="4"/>
  <c r="B69" i="4"/>
  <c r="A50" i="6" s="1"/>
  <c r="B57" i="4"/>
  <c r="A40" i="6" s="1"/>
  <c r="A25" i="6"/>
  <c r="B63" i="4"/>
  <c r="A45" i="6" s="1"/>
  <c r="B51" i="4"/>
  <c r="A35" i="6" s="1"/>
  <c r="B58" i="4"/>
  <c r="A41" i="6" s="1"/>
  <c r="B70" i="4"/>
  <c r="A51" i="6" s="1"/>
  <c r="A26" i="6"/>
  <c r="D17" i="6"/>
  <c r="C17" i="6"/>
  <c r="B64" i="4"/>
  <c r="A46" i="6" s="1"/>
  <c r="B22" i="6"/>
  <c r="B42" i="6"/>
  <c r="G42" i="6" s="1"/>
  <c r="F22" i="6"/>
  <c r="D16" i="6"/>
  <c r="B36" i="6"/>
  <c r="G36" i="6" s="1"/>
  <c r="C16" i="6"/>
  <c r="B51" i="6"/>
  <c r="G51" i="6" s="1"/>
  <c r="G21" i="6"/>
  <c r="H21" i="6" s="1"/>
  <c r="D21" i="6" s="1"/>
  <c r="F26" i="6"/>
  <c r="B46" i="6"/>
  <c r="G46" i="6" s="1"/>
  <c r="B41" i="6"/>
  <c r="G41" i="6" s="1"/>
  <c r="C21" i="6"/>
  <c r="B26" i="6"/>
  <c r="G26" i="6" s="1"/>
  <c r="H30" i="6"/>
  <c r="D30" i="6" s="1"/>
  <c r="B67" i="4"/>
  <c r="A48" i="6" s="1"/>
  <c r="B83" i="4"/>
  <c r="A59" i="6" s="1"/>
  <c r="B79" i="4"/>
  <c r="A57" i="6" s="1"/>
  <c r="B85" i="4"/>
  <c r="A60" i="6" s="1"/>
  <c r="B75" i="4"/>
  <c r="A54" i="6" s="1"/>
  <c r="B81" i="4"/>
  <c r="A58" i="6" s="1"/>
  <c r="B31" i="4"/>
  <c r="A18" i="6" s="1"/>
  <c r="B87" i="4"/>
  <c r="A62" i="6" s="1"/>
  <c r="B55" i="4"/>
  <c r="A38" i="6" s="1"/>
  <c r="B89" i="4"/>
  <c r="A63" i="6" s="1"/>
  <c r="B37" i="4"/>
  <c r="A23" i="6" s="1"/>
  <c r="F45" i="6"/>
  <c r="H45" i="6" s="1"/>
  <c r="D45" i="6" s="1"/>
  <c r="H25" i="6"/>
  <c r="D25" i="6" s="1"/>
  <c r="F35" i="6"/>
  <c r="H35" i="6" s="1"/>
  <c r="D35" i="6" s="1"/>
  <c r="F40" i="6"/>
  <c r="H40" i="6" s="1"/>
  <c r="D40" i="6" s="1"/>
  <c r="F50" i="6"/>
  <c r="H50" i="6" s="1"/>
  <c r="D50" i="6" s="1"/>
  <c r="A15" i="6"/>
  <c r="B33" i="4"/>
  <c r="A20" i="6" s="1"/>
  <c r="D15" i="6"/>
  <c r="K66" i="6"/>
  <c r="C25" i="6"/>
  <c r="C20" i="6"/>
  <c r="C15" i="6"/>
  <c r="B49" i="6"/>
  <c r="G49" i="6" s="1"/>
  <c r="C14" i="6"/>
  <c r="B19" i="6"/>
  <c r="G14" i="6"/>
  <c r="H14" i="6" s="1"/>
  <c r="A17" i="6"/>
  <c r="B34" i="6"/>
  <c r="G34" i="6" s="1"/>
  <c r="B39" i="6"/>
  <c r="G39" i="6" s="1"/>
  <c r="C10" i="5"/>
  <c r="C8" i="5"/>
  <c r="B34" i="4"/>
  <c r="A21" i="6" s="1"/>
  <c r="A27" i="6"/>
  <c r="B68" i="4"/>
  <c r="A49" i="6" s="1"/>
  <c r="B10" i="5"/>
  <c r="C9" i="5"/>
  <c r="B9" i="5"/>
  <c r="G55" i="4"/>
  <c r="C7" i="5"/>
  <c r="B8" i="5"/>
  <c r="B7" i="5"/>
  <c r="B53" i="4"/>
  <c r="A37" i="6" s="1"/>
  <c r="B59" i="4"/>
  <c r="A42" i="6" s="1"/>
  <c r="B65" i="4"/>
  <c r="A47" i="6" s="1"/>
  <c r="A24" i="6"/>
  <c r="C6" i="5"/>
  <c r="F69" i="6" s="1"/>
  <c r="C69" i="6" s="1"/>
  <c r="G74" i="4"/>
  <c r="G67" i="4"/>
  <c r="B32" i="4"/>
  <c r="A19" i="6" s="1"/>
  <c r="B5" i="5"/>
  <c r="V5" i="5" s="1"/>
  <c r="G49" i="4"/>
  <c r="B50" i="4"/>
  <c r="A34" i="6" s="1"/>
  <c r="G37" i="4"/>
  <c r="G43" i="4"/>
  <c r="G61" i="4"/>
  <c r="B56" i="4"/>
  <c r="A39" i="6" s="1"/>
  <c r="B6" i="5"/>
  <c r="G64" i="6"/>
  <c r="C35" i="6" l="1"/>
  <c r="G22" i="6"/>
  <c r="H22" i="6" s="1"/>
  <c r="B32" i="6"/>
  <c r="G32" i="6" s="1"/>
  <c r="B47" i="6"/>
  <c r="G47" i="6" s="1"/>
  <c r="B37" i="6"/>
  <c r="G37" i="6" s="1"/>
  <c r="B52" i="6"/>
  <c r="G52" i="6" s="1"/>
  <c r="B27" i="6"/>
  <c r="G27" i="6" s="1"/>
  <c r="F27" i="6"/>
  <c r="V10" i="5"/>
  <c r="I10" i="5" s="1"/>
  <c r="F67" i="6"/>
  <c r="F41" i="6"/>
  <c r="H41" i="6" s="1"/>
  <c r="F31" i="6"/>
  <c r="H31" i="6" s="1"/>
  <c r="F51" i="6"/>
  <c r="H51" i="6" s="1"/>
  <c r="F46" i="6"/>
  <c r="H46" i="6" s="1"/>
  <c r="F36" i="6"/>
  <c r="H36" i="6" s="1"/>
  <c r="H26" i="6"/>
  <c r="K67" i="6"/>
  <c r="C40" i="6"/>
  <c r="C45" i="6"/>
  <c r="C30" i="6"/>
  <c r="C50" i="6"/>
  <c r="D14" i="6"/>
  <c r="G19" i="6"/>
  <c r="H19" i="6" s="1"/>
  <c r="F24" i="6"/>
  <c r="B29" i="6"/>
  <c r="G29" i="6" s="1"/>
  <c r="B24" i="6"/>
  <c r="G24" i="6" s="1"/>
  <c r="B44" i="6"/>
  <c r="G44" i="6" s="1"/>
  <c r="AB10" i="5"/>
  <c r="AB8" i="5"/>
  <c r="V7" i="5"/>
  <c r="G7" i="5" s="1"/>
  <c r="AB9" i="5"/>
  <c r="V9" i="5"/>
  <c r="V8" i="5"/>
  <c r="AB7" i="5"/>
  <c r="G5" i="5"/>
  <c r="J5" i="5"/>
  <c r="F5" i="5"/>
  <c r="E5" i="5"/>
  <c r="I5" i="5"/>
  <c r="H5" i="5"/>
  <c r="R5" i="5"/>
  <c r="AB5" i="5"/>
  <c r="AB6" i="5"/>
  <c r="V6" i="5"/>
  <c r="G65" i="6"/>
  <c r="G68" i="6"/>
  <c r="G67" i="6"/>
  <c r="H67" i="6" s="1"/>
  <c r="G66" i="6"/>
  <c r="H66" i="6" s="1"/>
  <c r="B64" i="6"/>
  <c r="H64" i="6"/>
  <c r="S5" i="5"/>
  <c r="D22" i="6" l="1"/>
  <c r="K68" i="6"/>
  <c r="C22" i="6"/>
  <c r="R10" i="5"/>
  <c r="F37" i="6"/>
  <c r="H37" i="6" s="1"/>
  <c r="H27" i="6"/>
  <c r="F42" i="6"/>
  <c r="H42" i="6" s="1"/>
  <c r="F68" i="6"/>
  <c r="H68" i="6" s="1"/>
  <c r="F32" i="6"/>
  <c r="H32" i="6" s="1"/>
  <c r="F47" i="6"/>
  <c r="H47" i="6" s="1"/>
  <c r="F52" i="6"/>
  <c r="H52" i="6" s="1"/>
  <c r="G10" i="5"/>
  <c r="E10" i="5"/>
  <c r="X10" i="5" s="1"/>
  <c r="F10" i="5"/>
  <c r="D36" i="6"/>
  <c r="C36" i="6"/>
  <c r="D26" i="6"/>
  <c r="C26" i="6"/>
  <c r="D46" i="6"/>
  <c r="C46" i="6"/>
  <c r="D51" i="6"/>
  <c r="C51" i="6"/>
  <c r="H10" i="5"/>
  <c r="D31" i="6"/>
  <c r="C31" i="6"/>
  <c r="J10" i="5"/>
  <c r="D41" i="6"/>
  <c r="C41" i="6"/>
  <c r="H65" i="6"/>
  <c r="D65" i="6" s="1"/>
  <c r="F65" i="6"/>
  <c r="F34" i="6"/>
  <c r="H34" i="6" s="1"/>
  <c r="F49" i="6"/>
  <c r="H49" i="6" s="1"/>
  <c r="F44" i="6"/>
  <c r="H44" i="6" s="1"/>
  <c r="F39" i="6"/>
  <c r="H39" i="6" s="1"/>
  <c r="F29" i="6"/>
  <c r="H29" i="6" s="1"/>
  <c r="F54" i="6"/>
  <c r="H24" i="6"/>
  <c r="D19" i="6"/>
  <c r="C19" i="6"/>
  <c r="K65" i="6"/>
  <c r="H9" i="5"/>
  <c r="E9" i="5"/>
  <c r="R9" i="5"/>
  <c r="J9" i="5"/>
  <c r="F9" i="5"/>
  <c r="I9" i="5"/>
  <c r="G9" i="5"/>
  <c r="R7" i="5"/>
  <c r="H7" i="5"/>
  <c r="E7" i="5"/>
  <c r="J7" i="5"/>
  <c r="I7" i="5"/>
  <c r="F7" i="5"/>
  <c r="I8" i="5"/>
  <c r="F8" i="5"/>
  <c r="E8" i="5"/>
  <c r="G8" i="5"/>
  <c r="H8" i="5"/>
  <c r="R8" i="5"/>
  <c r="J8" i="5"/>
  <c r="X5" i="5"/>
  <c r="G6" i="5"/>
  <c r="I6" i="5"/>
  <c r="H6" i="5"/>
  <c r="J6" i="5"/>
  <c r="R6" i="5"/>
  <c r="F6" i="5"/>
  <c r="E6" i="5"/>
  <c r="D66" i="6"/>
  <c r="C66" i="6"/>
  <c r="C67" i="6"/>
  <c r="D67" i="6"/>
  <c r="C64" i="6"/>
  <c r="D64" i="6"/>
  <c r="S10" i="5"/>
  <c r="T5" i="5"/>
  <c r="D68" i="6" l="1"/>
  <c r="C68" i="6"/>
  <c r="D47" i="6"/>
  <c r="C47" i="6"/>
  <c r="D42" i="6"/>
  <c r="C42" i="6"/>
  <c r="D27" i="6"/>
  <c r="C27" i="6"/>
  <c r="D37" i="6"/>
  <c r="C37" i="6"/>
  <c r="D52" i="6"/>
  <c r="C52" i="6"/>
  <c r="D32" i="6"/>
  <c r="C32" i="6"/>
  <c r="C65" i="6"/>
  <c r="D39" i="6"/>
  <c r="C39" i="6"/>
  <c r="F57" i="6"/>
  <c r="H57" i="6" s="1"/>
  <c r="F63" i="6"/>
  <c r="H63" i="6" s="1"/>
  <c r="F55" i="6"/>
  <c r="F60" i="6"/>
  <c r="H60" i="6" s="1"/>
  <c r="H54" i="6"/>
  <c r="F62" i="6"/>
  <c r="H62" i="6" s="1"/>
  <c r="F59" i="6"/>
  <c r="H59" i="6" s="1"/>
  <c r="F58" i="6"/>
  <c r="H58" i="6" s="1"/>
  <c r="D29" i="6"/>
  <c r="C29" i="6"/>
  <c r="D44" i="6"/>
  <c r="C44" i="6"/>
  <c r="D49" i="6"/>
  <c r="C49" i="6"/>
  <c r="D34" i="6"/>
  <c r="C34" i="6"/>
  <c r="B2" i="6"/>
  <c r="C2" i="6"/>
  <c r="D24" i="6"/>
  <c r="C24" i="6"/>
  <c r="X7" i="5"/>
  <c r="X8" i="5"/>
  <c r="X9" i="5"/>
  <c r="X6" i="5"/>
  <c r="G69" i="6" a="1"/>
  <c r="G69" i="6" s="1"/>
  <c r="H69" i="6" s="1"/>
  <c r="T10" i="5"/>
  <c r="S9" i="5"/>
  <c r="S7" i="5"/>
  <c r="S8" i="5"/>
  <c r="S6" i="5"/>
  <c r="T6" i="5"/>
  <c r="T9" i="5"/>
  <c r="T7" i="5"/>
  <c r="T8" i="5"/>
  <c r="D62" i="6" l="1"/>
  <c r="C62" i="6"/>
  <c r="D60" i="6"/>
  <c r="C60" i="6"/>
  <c r="H55" i="6"/>
  <c r="F56" i="6"/>
  <c r="H56" i="6" s="1"/>
  <c r="D63" i="6"/>
  <c r="C63" i="6"/>
  <c r="D54" i="6"/>
  <c r="C54" i="6"/>
  <c r="D57" i="6"/>
  <c r="C57" i="6"/>
  <c r="D58" i="6"/>
  <c r="C58" i="6"/>
  <c r="D59" i="6"/>
  <c r="C59" i="6"/>
  <c r="H70" i="6" l="1"/>
  <c r="D2" i="6" s="1"/>
  <c r="D56" i="6"/>
  <c r="C56" i="6"/>
  <c r="D55" i="6"/>
  <c r="C5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<sst xmlns="http://schemas.openxmlformats.org/spreadsheetml/2006/main" count="22541" uniqueCount="15886">
  <si>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</si>
  <si>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</si>
  <si>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</si>
  <si>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</si>
  <si>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</si>
  <si>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</si>
  <si>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</si>
  <si>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</si>
  <si>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</si>
  <si>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</si>
  <si>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</si>
  <si>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</si>
  <si>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</si>
  <si>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</si>
  <si>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</si>
  <si>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</si>
  <si>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</si>
  <si>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</si>
  <si>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</si>
  <si>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</si>
  <si>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</si>
  <si>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</si>
  <si>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</si>
  <si>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</si>
  <si>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</si>
  <si>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</si>
  <si>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</si>
  <si>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</si>
  <si>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</si>
  <si>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</si>
  <si>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</si>
  <si>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</si>
  <si>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</si>
  <si>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</si>
  <si>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</si>
  <si>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</si>
  <si>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</si>
  <si>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</si>
  <si>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</si>
  <si>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</si>
  <si>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</si>
  <si>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</si>
  <si>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</si>
  <si>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</si>
  <si>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</si>
  <si>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</si>
  <si>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</si>
  <si>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</si>
  <si>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</si>
  <si>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</si>
  <si>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</si>
  <si>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</si>
  <si>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</si>
  <si>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</si>
  <si>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</si>
  <si>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</si>
  <si>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</si>
  <si>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</si>
  <si>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</si>
  <si>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</si>
  <si>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</si>
  <si>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</si>
  <si>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</si>
  <si>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</si>
  <si>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</si>
  <si>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</si>
  <si>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</si>
  <si>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</si>
  <si>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</si>
  <si>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</si>
  <si>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</si>
  <si>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</si>
  <si>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</si>
  <si>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</si>
  <si>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</si>
  <si>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</si>
  <si>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</si>
  <si>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</si>
  <si>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</si>
  <si>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</si>
  <si>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</si>
  <si>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</si>
  <si>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</si>
  <si>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</si>
  <si>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</si>
  <si>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</si>
  <si>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</si>
  <si>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</si>
  <si>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</si>
  <si>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</si>
  <si>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</si>
  <si>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</si>
  <si>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</si>
  <si>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</si>
  <si>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</si>
  <si>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</si>
  <si>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</si>
  <si>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</si>
  <si>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</si>
  <si>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</si>
  <si>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</si>
  <si>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</si>
  <si>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</si>
  <si>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</si>
  <si>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</si>
  <si>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</si>
  <si>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</si>
  <si>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</si>
  <si>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</si>
  <si>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</si>
  <si>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</si>
  <si>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</si>
  <si>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</si>
  <si>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</si>
  <si>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</si>
  <si>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</si>
  <si>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</si>
  <si>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</si>
  <si>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</si>
  <si>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</si>
  <si>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</si>
  <si>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</si>
  <si>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</si>
  <si>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</si>
  <si>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</si>
  <si>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</si>
  <si>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</si>
  <si>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</si>
  <si>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</si>
  <si>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</si>
  <si>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</si>
  <si>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</si>
  <si>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</si>
  <si>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</si>
  <si>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</si>
  <si>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</si>
  <si>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</si>
  <si>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</si>
  <si>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</si>
  <si>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</si>
  <si>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</si>
  <si>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</si>
  <si>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</si>
  <si>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</si>
  <si>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</si>
  <si>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</si>
  <si>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</si>
  <si>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</si>
  <si>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</si>
  <si>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</si>
  <si>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</si>
  <si>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</si>
  <si>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</si>
  <si>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</si>
  <si>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</si>
  <si>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</si>
  <si>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</si>
  <si>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</si>
  <si>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</si>
  <si>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</si>
  <si>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</si>
  <si>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</si>
  <si>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</si>
  <si>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</si>
  <si>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</si>
  <si>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</si>
  <si>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</si>
  <si>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</si>
  <si>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</si>
  <si>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</si>
  <si>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</si>
  <si>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</si>
  <si>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</si>
  <si>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</si>
  <si>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</si>
  <si>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</si>
  <si>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</si>
  <si>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</si>
  <si>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</si>
  <si>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</si>
  <si>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</si>
  <si>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</si>
  <si>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</si>
  <si>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</si>
  <si>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</si>
  <si>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</si>
  <si>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</si>
  <si>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</si>
  <si>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</si>
  <si>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</si>
  <si>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</si>
  <si>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</si>
  <si>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</si>
  <si>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</si>
  <si>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</si>
  <si>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</si>
  <si>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</si>
  <si>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</si>
  <si>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</si>
  <si>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</si>
  <si>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</si>
  <si>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</si>
  <si>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</si>
  <si>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</si>
  <si>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</si>
  <si>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</si>
  <si>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</si>
  <si>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</si>
  <si>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</si>
  <si>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</si>
  <si>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</si>
  <si>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</si>
  <si>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</si>
  <si>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</si>
  <si>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</si>
  <si>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</si>
  <si>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</si>
  <si>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</si>
  <si>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</si>
  <si>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</si>
  <si>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</si>
  <si>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</si>
  <si>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</si>
  <si>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</si>
  <si>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</si>
  <si>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</si>
  <si>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</si>
  <si>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</si>
  <si>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</si>
  <si>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</si>
  <si>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</si>
  <si>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</si>
  <si>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</si>
  <si>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</si>
  <si>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</si>
  <si>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</si>
  <si>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</si>
  <si>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</si>
  <si>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</si>
  <si>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</si>
  <si>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</si>
  <si>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</si>
  <si>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</si>
  <si>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</si>
  <si>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</si>
  <si>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</si>
  <si>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</si>
  <si>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</si>
  <si>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</si>
  <si>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</si>
  <si>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</si>
  <si>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</si>
  <si>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</si>
  <si>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</si>
  <si>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</si>
  <si>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</si>
  <si>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</si>
  <si>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</si>
  <si>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</si>
  <si>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</si>
  <si>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</si>
  <si>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</si>
  <si>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</si>
  <si>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</si>
  <si>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</si>
  <si>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</si>
  <si>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</si>
  <si>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</si>
  <si>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</si>
  <si>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</si>
  <si>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</si>
  <si>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</si>
  <si>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</si>
  <si>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</si>
  <si>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</si>
  <si>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</si>
  <si>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</si>
  <si>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</si>
  <si>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</si>
  <si>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</si>
  <si>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</si>
  <si>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</si>
  <si>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</si>
  <si>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</si>
  <si>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</si>
  <si>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</si>
  <si>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</si>
  <si>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</si>
  <si>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</si>
  <si>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</si>
  <si>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</si>
  <si>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</si>
  <si>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</si>
  <si>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</si>
  <si>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</si>
  <si>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</si>
  <si>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</si>
  <si>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</si>
  <si>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</si>
  <si>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</si>
  <si>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</si>
  <si>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</si>
  <si>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</si>
  <si>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</si>
  <si>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</si>
  <si>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</si>
  <si>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</si>
  <si>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</si>
  <si>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</si>
  <si>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</si>
  <si>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</si>
  <si>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</si>
  <si>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</si>
  <si>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</si>
  <si>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</si>
  <si>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</si>
  <si>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</si>
  <si>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</si>
  <si>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</si>
  <si>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</si>
  <si>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</si>
  <si>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</si>
  <si>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</si>
  <si>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</si>
  <si>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</si>
  <si>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</si>
  <si>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</si>
  <si>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</si>
  <si>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</si>
  <si>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</si>
  <si>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</si>
  <si>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</si>
  <si>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</si>
  <si>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</si>
  <si>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</si>
  <si>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</si>
  <si>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</si>
  <si>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</si>
  <si>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</si>
  <si>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</si>
  <si>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</si>
  <si>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</si>
  <si>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</si>
  <si>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</si>
  <si>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</si>
  <si>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</si>
  <si>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</si>
  <si>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</si>
  <si>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</si>
  <si>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</si>
  <si>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</si>
  <si>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</si>
  <si>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</si>
  <si>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</si>
  <si>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</si>
  <si>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</si>
  <si>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</si>
  <si>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</si>
  <si>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</si>
  <si>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</si>
  <si>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</si>
  <si>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</si>
  <si>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</si>
  <si>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</si>
  <si>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</si>
  <si>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</si>
  <si>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</si>
  <si>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</si>
  <si>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</si>
  <si>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</si>
  <si>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</si>
  <si>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</si>
  <si>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</si>
  <si>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</si>
  <si>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</si>
  <si>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</si>
  <si>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</si>
  <si>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</si>
  <si>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</si>
  <si>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</si>
  <si>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</si>
  <si>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</si>
  <si>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</si>
  <si>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</si>
  <si>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</si>
  <si>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</si>
  <si>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</si>
  <si>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</si>
  <si>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</si>
  <si>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</si>
  <si>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</si>
  <si>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</si>
  <si>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</si>
  <si>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</si>
  <si>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</si>
  <si>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</si>
  <si>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</si>
  <si>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</si>
  <si>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</si>
  <si>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</si>
  <si>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</si>
  <si>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</si>
  <si>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</si>
  <si>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</si>
  <si>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</si>
  <si>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</si>
  <si>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</si>
  <si>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</si>
  <si>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</si>
  <si>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</si>
  <si>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</si>
  <si>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</si>
  <si>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</si>
  <si>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</si>
  <si>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</si>
  <si>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</si>
  <si>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</si>
  <si>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</si>
  <si>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</si>
  <si>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</si>
  <si>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</si>
  <si>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</si>
  <si>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</si>
  <si>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</si>
  <si>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</si>
  <si>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</si>
  <si>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</si>
  <si>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</si>
  <si>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</si>
  <si>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</si>
  <si>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</si>
  <si>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</si>
  <si>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</si>
  <si>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</si>
  <si>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</si>
  <si>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</si>
  <si>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</si>
  <si>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</si>
  <si>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</si>
  <si>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</si>
  <si>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</si>
  <si>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</si>
  <si>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</si>
  <si>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</si>
  <si>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</si>
  <si>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</si>
  <si>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</si>
  <si>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</si>
  <si>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</si>
  <si>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</si>
  <si>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</si>
  <si>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</si>
  <si>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</si>
  <si>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</si>
  <si>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</si>
  <si>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</si>
  <si>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</si>
  <si>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</si>
  <si>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</si>
  <si>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</si>
  <si>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</si>
  <si>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</si>
  <si>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</si>
  <si>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</si>
  <si>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</si>
  <si>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</si>
  <si>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</si>
  <si>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</si>
  <si>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</si>
  <si>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</si>
  <si>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</si>
  <si>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</si>
  <si>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</si>
  <si>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</si>
  <si>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</si>
  <si>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</si>
  <si>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</si>
  <si>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</si>
  <si>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</si>
  <si>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</si>
  <si>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</si>
  <si>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</si>
  <si>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</si>
  <si>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</si>
  <si>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</si>
  <si>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</si>
  <si>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</si>
  <si>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</si>
  <si>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</si>
  <si>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</si>
  <si>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</si>
  <si>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</si>
  <si>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</si>
  <si>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</si>
  <si>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</si>
  <si>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</si>
  <si>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</si>
  <si>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</si>
  <si>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</si>
  <si>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</si>
  <si>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</si>
  <si>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</si>
  <si>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</si>
  <si>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</si>
  <si>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</si>
  <si>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</si>
  <si>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</si>
  <si>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</si>
  <si>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</si>
  <si>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</si>
  <si>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</si>
  <si>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</si>
  <si>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</si>
  <si>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</si>
  <si>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</si>
  <si>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</si>
  <si>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</si>
  <si>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</si>
  <si>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</si>
  <si>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</si>
  <si>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</si>
  <si>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</si>
  <si>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</si>
  <si>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</si>
  <si>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</si>
  <si>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</si>
  <si>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</si>
  <si>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</si>
  <si>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</si>
  <si>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</si>
  <si>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</si>
  <si>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</si>
  <si>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</si>
  <si>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</si>
  <si>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</si>
  <si>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</si>
  <si>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</si>
  <si>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</si>
  <si>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</si>
  <si>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</si>
  <si>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</si>
  <si>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</si>
  <si>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</si>
  <si>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</si>
  <si>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</si>
  <si>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</si>
  <si>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</si>
  <si>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</si>
  <si>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</si>
  <si>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</si>
  <si>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</si>
  <si>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</si>
  <si>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</si>
  <si>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</si>
  <si>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</si>
  <si>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</si>
  <si>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</si>
  <si>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</si>
  <si>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</si>
  <si>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</si>
  <si>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</si>
  <si>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</si>
  <si>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</si>
  <si>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</si>
  <si>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</si>
  <si>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</si>
  <si>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</si>
  <si>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</si>
  <si>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</si>
  <si>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</si>
  <si>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</si>
  <si>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</si>
  <si>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</si>
  <si>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</si>
  <si>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</si>
  <si>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</si>
  <si>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</si>
  <si>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</si>
  <si>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</si>
  <si>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</si>
  <si>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</si>
  <si>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</si>
  <si>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</si>
  <si>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</si>
  <si>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</si>
  <si>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</si>
  <si>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</si>
  <si>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</si>
  <si>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</si>
  <si>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</si>
  <si>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</si>
  <si>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</si>
  <si>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</si>
  <si>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</si>
  <si>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</si>
  <si>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</si>
  <si>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</si>
  <si>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</si>
  <si>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</si>
  <si>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</si>
  <si>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</si>
  <si>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</si>
  <si>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</si>
  <si>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</si>
  <si>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</si>
  <si>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</si>
  <si>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</si>
  <si>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</si>
  <si>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</si>
  <si>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</si>
  <si>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</si>
  <si>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</si>
  <si>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</si>
  <si>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</si>
  <si>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</si>
  <si>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</si>
  <si>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</si>
  <si>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</si>
  <si>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</si>
  <si>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</si>
  <si>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</si>
  <si>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</si>
  <si>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</si>
  <si>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</si>
  <si>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</si>
  <si>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</si>
  <si>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</si>
  <si>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</si>
  <si>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</si>
  <si>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</si>
  <si>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</si>
  <si>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</si>
  <si>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</si>
  <si>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</si>
  <si>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</si>
  <si>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</si>
  <si>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</si>
  <si>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</si>
  <si>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</si>
  <si>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</si>
  <si>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</si>
  <si>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</si>
  <si>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</si>
  <si>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</si>
  <si>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</si>
  <si>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</si>
  <si>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</si>
  <si>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</si>
  <si>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</si>
  <si>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</si>
  <si>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</si>
  <si>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</si>
  <si>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</si>
  <si>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</si>
  <si>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</si>
  <si>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</si>
  <si>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</si>
  <si>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</si>
  <si>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</si>
  <si>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</si>
  <si>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</si>
  <si>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</si>
  <si>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</si>
  <si>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</si>
  <si>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</si>
  <si>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</si>
  <si>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</si>
  <si>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</si>
  <si>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</si>
  <si>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</si>
  <si>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</si>
  <si>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</si>
  <si>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</si>
  <si>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</si>
  <si>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</si>
  <si>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</si>
  <si>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</si>
  <si>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</si>
  <si>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</si>
  <si>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</si>
  <si>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</si>
  <si>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</si>
  <si>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</si>
  <si>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</si>
  <si>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</si>
  <si>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</si>
  <si>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</si>
  <si>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</si>
  <si>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</si>
  <si>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</si>
  <si>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</si>
  <si>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</si>
  <si>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</si>
  <si>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</si>
  <si>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</si>
  <si>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</si>
  <si>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</si>
  <si>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</si>
  <si>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</si>
  <si>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</si>
  <si>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</si>
  <si>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</si>
  <si>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</si>
  <si>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</si>
  <si>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</si>
  <si>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</si>
  <si>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</si>
  <si>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</si>
  <si>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</si>
  <si>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</si>
  <si>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</si>
  <si>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</si>
  <si>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</si>
  <si>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</si>
  <si>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</si>
  <si>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</si>
  <si>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</si>
  <si>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</si>
  <si>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</si>
  <si>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</si>
  <si>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</si>
  <si>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</si>
  <si>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</si>
  <si>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</si>
  <si>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</si>
  <si>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</si>
  <si>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</si>
  <si>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</si>
  <si>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</si>
  <si>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</si>
  <si>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</si>
  <si>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</si>
  <si>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</si>
  <si>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</si>
  <si>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</si>
  <si>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</si>
  <si>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</si>
  <si>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</si>
  <si>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</si>
  <si>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</si>
  <si>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</si>
  <si>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</si>
  <si>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</si>
  <si>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</si>
  <si>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</si>
  <si>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</si>
  <si>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</si>
  <si>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</si>
  <si>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</si>
  <si>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</si>
  <si>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</si>
  <si>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</si>
  <si>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</si>
  <si>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</si>
  <si>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</si>
  <si>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</si>
  <si>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</si>
  <si>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</si>
  <si>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</si>
  <si>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</si>
  <si>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</si>
  <si>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</si>
  <si>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</si>
  <si>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</si>
  <si>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</si>
  <si>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</si>
  <si>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</si>
  <si>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</si>
  <si>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</si>
  <si>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</si>
  <si>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</si>
  <si>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</si>
  <si>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</si>
  <si>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</si>
  <si>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</si>
  <si>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</si>
  <si>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</si>
  <si>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</si>
  <si>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</si>
  <si>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</si>
  <si>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</si>
  <si>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</si>
  <si>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</si>
  <si>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</si>
  <si>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</si>
  <si>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</si>
  <si>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</si>
  <si>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</si>
  <si>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</si>
  <si>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</si>
  <si>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</si>
  <si>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</si>
  <si>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</si>
  <si>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</si>
  <si>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</si>
  <si>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</si>
  <si>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</si>
  <si>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</si>
  <si>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</si>
  <si>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</si>
  <si>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</si>
  <si>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</si>
  <si>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</si>
  <si>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</si>
  <si>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</si>
  <si>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</si>
  <si>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</si>
  <si>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</si>
  <si>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</si>
  <si>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</si>
  <si>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</si>
  <si>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</si>
  <si>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</si>
  <si>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</si>
  <si>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</si>
  <si>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</si>
  <si>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</si>
  <si>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</si>
  <si>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</si>
  <si>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</si>
  <si>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</si>
  <si>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</si>
  <si>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</si>
  <si>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</si>
  <si>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</si>
  <si>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</si>
  <si>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</si>
  <si>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</si>
  <si>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</si>
  <si>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</si>
  <si>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</si>
  <si>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</si>
  <si>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</si>
  <si>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</si>
  <si>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</si>
  <si>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</si>
  <si>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</si>
  <si>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</si>
  <si>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</si>
  <si>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</si>
  <si>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</si>
  <si>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</si>
  <si>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</si>
  <si>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</si>
  <si>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</si>
  <si>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</si>
  <si>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</si>
  <si>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</si>
  <si>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</si>
  <si>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</si>
  <si>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</si>
  <si>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</si>
  <si>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</si>
  <si>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</si>
  <si>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</si>
  <si>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</si>
  <si>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</si>
  <si>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</si>
  <si>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</si>
  <si>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</si>
  <si>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</si>
  <si>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</si>
  <si>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</si>
  <si>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</si>
  <si>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</si>
  <si>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</si>
  <si>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</si>
  <si>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</si>
  <si>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</si>
  <si>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</si>
  <si>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</si>
  <si>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</si>
  <si>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</si>
  <si>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</si>
  <si>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</si>
  <si>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</si>
  <si>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</si>
  <si>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</si>
  <si>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</si>
  <si>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</si>
  <si>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</si>
  <si>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</si>
  <si>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</si>
  <si>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</si>
  <si>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</si>
  <si>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</si>
  <si>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</si>
  <si>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</si>
  <si>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</si>
  <si>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</si>
  <si>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</si>
  <si>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</si>
  <si>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</si>
  <si>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</si>
  <si>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</si>
  <si>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</si>
  <si>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</si>
  <si>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</si>
  <si>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</si>
  <si>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</si>
  <si>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</si>
  <si>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</si>
  <si>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</si>
  <si>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</si>
  <si>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</si>
  <si>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</si>
  <si>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</si>
  <si>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</si>
  <si>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</si>
  <si>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</si>
  <si>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</si>
  <si>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</si>
  <si>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</si>
  <si>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</si>
  <si>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</si>
  <si>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</si>
  <si>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</si>
  <si>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</si>
  <si>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</si>
  <si>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</si>
  <si>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</si>
  <si>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</si>
  <si>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</si>
  <si>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</si>
  <si>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</si>
  <si>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</si>
  <si>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</si>
  <si>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</si>
  <si>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</si>
  <si>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</si>
  <si>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</si>
  <si>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</si>
  <si>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</si>
  <si>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</si>
  <si>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</si>
  <si>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</si>
  <si>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</si>
  <si>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</si>
  <si>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</si>
  <si>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</si>
  <si>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</si>
  <si>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</si>
  <si>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</si>
  <si>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</si>
  <si>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</si>
  <si>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</si>
  <si>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</si>
  <si>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</si>
  <si>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</si>
  <si>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</si>
  <si>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</si>
  <si>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</si>
  <si>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</si>
  <si>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</si>
  <si>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</si>
  <si>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</si>
  <si>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</si>
  <si>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</si>
  <si>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</si>
  <si>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</si>
  <si>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</si>
  <si>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</si>
  <si>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</si>
  <si>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</si>
  <si>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</si>
  <si>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</si>
  <si>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</si>
  <si>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</si>
  <si>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</si>
  <si>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</si>
  <si>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</si>
  <si>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</si>
  <si>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</si>
  <si>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</si>
  <si>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</si>
  <si>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</si>
  <si>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</si>
  <si>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</si>
  <si>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</si>
  <si>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</si>
  <si>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</si>
  <si>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</si>
  <si>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</si>
  <si>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</si>
  <si>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</si>
  <si>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</si>
  <si>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</si>
  <si>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</si>
  <si>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</si>
  <si>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</si>
  <si>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</si>
  <si>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</si>
  <si>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</si>
  <si>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</si>
  <si>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</si>
  <si>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</si>
  <si>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</si>
  <si>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</si>
  <si>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</si>
  <si>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</si>
  <si>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</si>
  <si>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</si>
  <si>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</si>
  <si>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</si>
  <si>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</si>
  <si>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</si>
  <si>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</si>
  <si>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</si>
  <si>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</si>
  <si>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</si>
  <si>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</si>
  <si>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</si>
  <si>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</si>
  <si>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</si>
  <si>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</si>
  <si>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</si>
  <si>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</si>
  <si>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</si>
  <si>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</si>
  <si>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</si>
  <si>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</si>
  <si>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</si>
  <si>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</si>
  <si>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</si>
  <si>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</si>
  <si>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</si>
  <si>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</si>
  <si>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</si>
  <si>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</si>
  <si>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</si>
  <si>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</si>
  <si>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</si>
  <si>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</si>
  <si>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</si>
  <si>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</si>
  <si>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</si>
  <si>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</si>
  <si>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</si>
  <si>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</si>
  <si>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</si>
  <si>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</si>
  <si>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</si>
  <si>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</si>
  <si>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</si>
  <si>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</si>
  <si>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</si>
  <si>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</si>
  <si>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</si>
  <si>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</si>
  <si>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</si>
  <si>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</si>
  <si>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</si>
  <si>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</si>
  <si>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</si>
  <si>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</si>
  <si>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</si>
  <si>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</si>
  <si>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</si>
  <si>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</si>
  <si>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</si>
  <si>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</si>
  <si>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</si>
  <si>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</si>
  <si>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</si>
  <si>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</si>
  <si>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</si>
  <si>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</si>
  <si>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</si>
  <si>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</si>
  <si>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</si>
  <si>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</si>
  <si>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</si>
  <si>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</si>
  <si>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</si>
  <si>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</si>
  <si>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</si>
  <si>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</si>
  <si>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</si>
  <si>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</si>
  <si>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</si>
  <si>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</si>
  <si>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</si>
  <si>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</si>
  <si>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</si>
  <si>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</si>
  <si>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</si>
  <si>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</si>
  <si>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</si>
  <si>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</si>
  <si>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</si>
  <si>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</si>
  <si>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</si>
  <si>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</si>
  <si>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</si>
  <si>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</si>
  <si>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</si>
  <si>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</si>
  <si>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</si>
  <si>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</si>
  <si>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</si>
  <si>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</si>
  <si>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</si>
  <si>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</si>
  <si>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</si>
  <si>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</si>
  <si>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</si>
  <si>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</si>
  <si>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</si>
  <si>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</si>
  <si>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</si>
  <si>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</si>
  <si>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</si>
  <si>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</si>
  <si>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</si>
  <si>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</si>
  <si>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</si>
  <si>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</si>
  <si>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</si>
  <si>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</si>
  <si>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</si>
  <si>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</si>
  <si>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</si>
  <si>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</si>
  <si>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</si>
  <si>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</si>
  <si>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</si>
  <si>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</si>
  <si>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</si>
  <si>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</si>
  <si>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</si>
  <si>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</si>
  <si>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</si>
  <si>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</si>
  <si>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</si>
  <si>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</si>
  <si>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</si>
  <si>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</si>
  <si>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</si>
  <si>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</si>
  <si>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</si>
  <si>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</si>
  <si>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</si>
  <si>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</si>
  <si>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</si>
  <si>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</si>
  <si>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</si>
  <si>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</si>
  <si>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</si>
  <si>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</si>
  <si>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</si>
  <si>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</si>
  <si>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</si>
  <si>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</si>
  <si>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</si>
  <si>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</si>
  <si>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</si>
  <si>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</si>
  <si>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</si>
  <si>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</si>
  <si>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</si>
  <si>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</si>
  <si>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</si>
  <si>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</si>
  <si>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</si>
  <si>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</si>
  <si>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</si>
  <si>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</si>
  <si>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</si>
  <si>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</si>
  <si>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</si>
  <si>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</si>
  <si>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</si>
  <si>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</si>
  <si>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</si>
  <si>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</si>
  <si>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</si>
  <si>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</si>
  <si>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</si>
  <si>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</si>
  <si>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</si>
  <si>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</si>
  <si>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</si>
  <si>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</si>
  <si>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</si>
  <si>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</si>
  <si>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</si>
  <si>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</si>
  <si>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</si>
  <si>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</si>
  <si>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</si>
  <si>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</si>
  <si>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</si>
  <si>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</si>
  <si>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</si>
  <si>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</si>
  <si>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</si>
  <si>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</si>
  <si>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</si>
  <si>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</si>
  <si>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</si>
  <si>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</si>
  <si>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</si>
  <si>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</si>
  <si>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</si>
  <si>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</si>
  <si>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</si>
  <si>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</si>
  <si>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</si>
  <si>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</si>
  <si>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</si>
  <si>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</si>
  <si>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</si>
  <si>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</si>
  <si>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</si>
  <si>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</si>
  <si>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</si>
  <si>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</si>
  <si>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</si>
  <si>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</si>
  <si>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</si>
  <si>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</si>
  <si>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</si>
  <si>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</si>
  <si>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</si>
  <si>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</si>
  <si>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</si>
  <si>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</si>
  <si>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</si>
  <si>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</si>
  <si>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</si>
  <si>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</si>
  <si>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</si>
  <si>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</si>
  <si>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</si>
  <si>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</si>
  <si>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</si>
  <si>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</si>
  <si>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</si>
  <si>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</si>
  <si>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</si>
  <si>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</si>
  <si>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</si>
  <si>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</si>
  <si>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</si>
  <si>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</si>
  <si>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</si>
  <si>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</si>
  <si>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</si>
  <si>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</si>
  <si>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</si>
  <si>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</si>
  <si>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</si>
  <si>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</si>
  <si>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</si>
  <si>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</si>
  <si>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</si>
  <si>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</si>
  <si>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</si>
  <si>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</si>
  <si>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</si>
  <si>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</si>
  <si>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</si>
  <si>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</si>
  <si>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</si>
  <si>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</si>
  <si>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</si>
  <si>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</si>
  <si>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</si>
  <si>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</si>
  <si>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</si>
  <si>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</si>
  <si>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</si>
  <si>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</si>
  <si>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</si>
  <si>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</si>
  <si>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</si>
  <si>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</si>
  <si>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</si>
  <si>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</si>
  <si>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</si>
  <si>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</si>
  <si>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</si>
  <si>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</si>
  <si>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</si>
  <si>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</si>
  <si>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</si>
  <si>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</si>
  <si>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</si>
  <si>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</si>
  <si>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</si>
  <si>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</si>
  <si>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</si>
  <si>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</si>
  <si>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</si>
  <si>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</si>
  <si>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</si>
  <si>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</si>
  <si>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</si>
  <si>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</si>
  <si>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</si>
  <si>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</si>
  <si>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</si>
  <si>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</si>
  <si>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</si>
  <si>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</si>
  <si>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</si>
  <si>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</si>
  <si>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</si>
  <si>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</si>
  <si>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</si>
  <si>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</si>
  <si>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</si>
  <si>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</si>
  <si>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</si>
  <si>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</si>
  <si>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</si>
  <si>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</si>
  <si>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</si>
  <si>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</si>
  <si>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</si>
  <si>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</si>
  <si>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</si>
  <si>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</si>
  <si>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</si>
  <si>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</si>
  <si>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</si>
  <si>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</si>
  <si>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</si>
  <si>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</si>
  <si>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</si>
  <si>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</si>
  <si>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</si>
  <si>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</si>
  <si>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</si>
  <si>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</si>
  <si>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</si>
  <si>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</si>
  <si>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</si>
  <si>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</si>
  <si>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</si>
  <si>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</si>
  <si>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</si>
  <si>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</si>
  <si>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</si>
  <si>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</si>
  <si>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</si>
  <si>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</si>
  <si>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</si>
  <si>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</si>
  <si>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</si>
  <si>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</si>
  <si>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</si>
  <si>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</si>
  <si>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</si>
  <si>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</si>
  <si>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</si>
  <si>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</si>
  <si>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</si>
  <si>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</si>
  <si>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</si>
  <si>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</si>
  <si>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</si>
  <si>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</si>
  <si>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</si>
  <si>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</si>
  <si>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</si>
  <si>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</si>
  <si>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</si>
  <si>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</si>
  <si>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</si>
  <si>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</si>
  <si>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</si>
  <si>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</si>
  <si>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</si>
  <si>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</si>
  <si>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</si>
  <si>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</si>
  <si>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</si>
  <si>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</si>
  <si>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</si>
  <si>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</si>
  <si>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</si>
  <si>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</si>
  <si>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</si>
  <si>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</si>
  <si>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</si>
  <si>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</si>
  <si>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</si>
  <si>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</si>
  <si>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</si>
  <si>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</si>
  <si>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</si>
  <si>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</si>
  <si>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</si>
  <si>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</si>
  <si>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</si>
  <si>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</si>
  <si>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</si>
  <si>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</si>
  <si>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</si>
  <si>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</si>
  <si>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</si>
  <si>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</si>
  <si>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</si>
  <si>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</si>
  <si>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</si>
  <si>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</si>
  <si>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</si>
  <si>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</si>
  <si>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</si>
  <si>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</si>
  <si>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</si>
  <si>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</si>
  <si>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</si>
  <si>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</si>
  <si>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</si>
  <si>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</si>
  <si>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</si>
  <si>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</si>
  <si>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</si>
  <si>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</si>
  <si>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</si>
  <si>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</si>
  <si>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</si>
  <si>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</si>
  <si>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</si>
  <si>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</si>
  <si>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</si>
  <si>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</si>
  <si>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</si>
  <si>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</si>
  <si>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</si>
  <si>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</si>
  <si>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</si>
  <si>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</si>
  <si>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</si>
  <si>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</si>
  <si>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</si>
  <si>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</si>
  <si>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</si>
  <si>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</si>
  <si>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</si>
  <si>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</si>
  <si>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</si>
  <si>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</si>
  <si>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</si>
  <si>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</si>
  <si>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</si>
  <si>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</si>
  <si>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</si>
  <si>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</si>
  <si>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</si>
  <si>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</si>
  <si>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</si>
  <si>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</si>
  <si>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</si>
  <si>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</si>
  <si>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</si>
  <si>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</si>
  <si>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</si>
  <si>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</si>
  <si>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</si>
  <si>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</si>
  <si>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</si>
  <si>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</si>
  <si>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</si>
  <si>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</si>
  <si>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</si>
  <si>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</si>
  <si>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</si>
  <si>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</si>
  <si>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</si>
  <si>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</si>
  <si>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</si>
  <si>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</si>
  <si>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</si>
  <si>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</si>
  <si>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</si>
  <si>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</si>
  <si>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</si>
  <si>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</si>
  <si>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</si>
  <si>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</si>
  <si>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</si>
  <si>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</si>
  <si>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</si>
  <si>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</si>
  <si>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</si>
  <si>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</si>
  <si>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</si>
  <si>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</si>
  <si>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</si>
  <si>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</si>
  <si>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</si>
  <si>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</si>
  <si>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</si>
  <si>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</si>
  <si>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</si>
  <si>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</si>
  <si>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</si>
  <si>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</si>
  <si>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</si>
  <si>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</si>
  <si>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</si>
  <si>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</si>
  <si>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</si>
  <si>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</si>
  <si>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</si>
  <si>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</si>
  <si>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</si>
  <si>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</si>
  <si>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</si>
  <si>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</si>
  <si>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</si>
  <si>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</si>
  <si>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</si>
  <si>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</si>
  <si>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</si>
  <si>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</si>
  <si>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</si>
  <si>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</si>
  <si>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</si>
  <si>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</si>
  <si>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</si>
  <si>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</si>
  <si>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</si>
  <si>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</si>
  <si>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</si>
  <si>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</si>
  <si>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</si>
  <si>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</si>
  <si>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</si>
  <si>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</si>
  <si>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</si>
  <si>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</si>
  <si>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</si>
  <si>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</si>
  <si>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</si>
  <si>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</si>
  <si>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</si>
  <si>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</si>
  <si>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</si>
  <si>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</si>
  <si>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</si>
  <si>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</si>
  <si>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</si>
  <si>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</si>
  <si>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</si>
  <si>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</si>
  <si>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</si>
  <si>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</si>
  <si>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</si>
  <si>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</si>
  <si>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</si>
  <si>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</si>
  <si>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</si>
  <si>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</si>
  <si>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</si>
  <si>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</si>
  <si>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</si>
  <si>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</si>
  <si>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</si>
  <si>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</si>
  <si>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</si>
  <si>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</si>
  <si>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</si>
  <si>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</si>
  <si>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</si>
  <si>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</si>
  <si>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</si>
  <si>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</si>
  <si>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</si>
  <si>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</si>
  <si>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</si>
  <si>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</si>
  <si>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</si>
  <si>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</si>
  <si>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</si>
  <si>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</si>
  <si>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</si>
  <si>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</si>
  <si>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</si>
  <si>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</si>
  <si>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</si>
  <si>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</si>
  <si>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</si>
  <si>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</si>
  <si>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</si>
  <si>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</si>
  <si>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</si>
  <si>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</si>
  <si>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</si>
  <si>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</si>
  <si>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</si>
  <si>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</si>
  <si>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</si>
  <si>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</si>
  <si>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</si>
  <si>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</si>
  <si>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</si>
  <si>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</si>
  <si>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</si>
  <si>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</si>
  <si>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</si>
  <si>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</si>
  <si>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</si>
  <si>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</si>
  <si>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</si>
  <si>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</si>
  <si>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</si>
  <si>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</si>
  <si>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</si>
  <si>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</si>
  <si>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</si>
  <si>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</si>
  <si>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</si>
  <si>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</si>
  <si>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</si>
  <si>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</si>
  <si>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</si>
  <si>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</si>
  <si>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</si>
  <si>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</si>
  <si>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</si>
  <si>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</si>
  <si>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</si>
  <si>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</si>
  <si>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</si>
  <si>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</si>
  <si>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</si>
  <si>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</si>
  <si>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</si>
  <si>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</si>
  <si>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</si>
  <si>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</si>
  <si>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</si>
  <si>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</si>
  <si>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</si>
  <si>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</si>
  <si>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</si>
  <si>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</si>
  <si>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</si>
  <si>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</si>
  <si>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</si>
  <si>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</si>
  <si>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</si>
  <si>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</si>
  <si>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</si>
  <si>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</si>
  <si>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</si>
  <si>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</si>
  <si>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</si>
  <si>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</si>
  <si>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</si>
  <si>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</si>
  <si>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</si>
  <si>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</si>
  <si>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</si>
  <si>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</si>
  <si>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</si>
  <si>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</si>
  <si>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</si>
  <si>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</si>
  <si>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</si>
  <si>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</si>
  <si>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</si>
  <si>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</si>
  <si>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</si>
  <si>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</si>
  <si>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</si>
  <si>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</si>
  <si>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</si>
  <si>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</si>
  <si>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</si>
  <si>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</si>
  <si>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</si>
  <si>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</si>
  <si>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</si>
  <si>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</si>
  <si>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</si>
  <si>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</si>
  <si>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</si>
  <si>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</si>
  <si>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</si>
  <si>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</si>
  <si>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</si>
  <si>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</si>
  <si>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</si>
  <si>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</si>
  <si>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</si>
  <si>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</si>
  <si>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</si>
  <si>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</si>
  <si>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</si>
  <si>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</si>
  <si>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</si>
  <si>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</si>
  <si>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</si>
  <si>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</si>
  <si>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</si>
  <si>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</si>
  <si>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</si>
  <si>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</si>
  <si>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</si>
  <si>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</si>
  <si>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</si>
  <si>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</si>
  <si>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</si>
  <si>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</si>
  <si>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</si>
  <si>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</si>
  <si>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</si>
  <si>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</si>
  <si>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</si>
  <si>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</si>
  <si>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</si>
  <si>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</si>
  <si>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</si>
  <si>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</si>
  <si>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</si>
  <si>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</si>
  <si>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</si>
  <si>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</si>
  <si>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</si>
  <si>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</si>
  <si>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</si>
  <si>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</si>
  <si>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</si>
  <si>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</si>
  <si>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</si>
  <si>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</si>
  <si>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</si>
  <si>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</si>
  <si>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</si>
  <si>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</si>
  <si>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</si>
  <si>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</si>
  <si>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</si>
  <si>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</si>
  <si>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</si>
  <si>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</si>
  <si>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</si>
  <si>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</si>
  <si>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</si>
  <si>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</si>
  <si>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</si>
  <si>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</si>
  <si>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</si>
  <si>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</si>
  <si>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</si>
  <si>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</si>
  <si>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</si>
  <si>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</si>
  <si>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</si>
  <si>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</si>
  <si>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</si>
  <si>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</si>
  <si>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</si>
  <si>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</si>
  <si>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</si>
  <si>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</si>
  <si>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</si>
  <si>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</si>
  <si>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</si>
  <si>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</si>
  <si>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</si>
  <si>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</si>
  <si>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</si>
  <si>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</si>
  <si>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</si>
  <si>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</si>
  <si>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</si>
  <si>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</si>
  <si>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</si>
  <si>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</si>
  <si>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</si>
  <si>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</si>
  <si>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</si>
  <si>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</si>
  <si>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</si>
  <si>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</si>
  <si>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</si>
  <si>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</si>
  <si>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</si>
  <si>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</si>
  <si>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</si>
  <si>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</si>
  <si>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</si>
  <si>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</si>
  <si>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</si>
  <si>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</si>
  <si>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</si>
  <si>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</si>
  <si>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</si>
  <si>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</si>
  <si>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</si>
  <si>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</si>
  <si>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</si>
  <si>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</si>
  <si>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</si>
  <si>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</si>
  <si>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</si>
  <si>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</si>
  <si>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</si>
  <si>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</si>
  <si>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</si>
  <si>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</si>
  <si>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</si>
  <si>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</si>
  <si>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</si>
  <si>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</si>
  <si>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</si>
  <si>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</si>
  <si>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</si>
  <si>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</si>
  <si>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</si>
  <si>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</si>
  <si>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</si>
  <si>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</si>
  <si>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</si>
  <si>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</si>
  <si>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</si>
  <si>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</si>
  <si>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</si>
  <si>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</si>
  <si>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</si>
  <si>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</si>
  <si>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</si>
  <si>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</si>
  <si>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</si>
  <si>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</si>
  <si>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</si>
  <si>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</si>
  <si>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</si>
  <si>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</si>
  <si>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</si>
  <si>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</si>
  <si>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</si>
  <si>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</si>
  <si>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</si>
  <si>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</si>
  <si>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</si>
  <si>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</si>
  <si>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</si>
  <si>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</si>
  <si>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</si>
  <si>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</si>
  <si>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</si>
  <si>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</si>
  <si>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</si>
  <si>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</si>
  <si>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</si>
  <si>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</si>
  <si>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</si>
  <si>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</si>
  <si>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</si>
  <si>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</si>
  <si>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</si>
  <si>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</si>
  <si>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</si>
  <si>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</si>
  <si>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</si>
  <si>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</si>
  <si>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</si>
  <si>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</si>
  <si>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</si>
  <si>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</si>
  <si>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</si>
  <si>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</si>
  <si>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</si>
  <si>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</si>
  <si>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</si>
  <si>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</si>
  <si>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</si>
  <si>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</si>
  <si>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</si>
  <si>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</si>
  <si>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</si>
  <si>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</si>
  <si>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</si>
  <si>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</si>
  <si>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</si>
  <si>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</si>
  <si>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</si>
  <si>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</si>
  <si>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</si>
  <si>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</si>
  <si>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</si>
  <si>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</si>
  <si>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</si>
  <si>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</si>
  <si>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</si>
  <si>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</si>
  <si>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</si>
  <si>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</si>
  <si>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</si>
  <si>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</si>
  <si>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</si>
  <si>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</si>
  <si>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</si>
  <si>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</si>
  <si>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</si>
  <si>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</si>
  <si>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</si>
  <si>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</si>
  <si>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</si>
  <si>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</si>
  <si>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</si>
  <si>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</si>
  <si>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</si>
  <si>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</si>
  <si>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</si>
  <si>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</si>
  <si>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</si>
  <si>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</si>
  <si>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</si>
  <si>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</si>
  <si>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</si>
  <si>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</si>
  <si>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</si>
  <si>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</si>
  <si>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</si>
  <si>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</si>
  <si>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</si>
  <si>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</si>
  <si>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</si>
  <si>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</si>
  <si>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</si>
  <si>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</si>
  <si>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</si>
  <si>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</si>
  <si>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</si>
  <si>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</si>
  <si>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</si>
  <si>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</si>
  <si>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</si>
  <si>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</si>
  <si>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</si>
  <si>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</si>
  <si>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</si>
  <si>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</si>
  <si>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</si>
  <si>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</si>
  <si>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</si>
  <si>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</si>
  <si>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</si>
  <si>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</si>
  <si>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</si>
  <si>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</si>
  <si>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</si>
  <si>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</si>
  <si>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</si>
  <si>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</si>
  <si>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</si>
  <si>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</si>
  <si>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</si>
  <si>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</si>
  <si>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</si>
  <si>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</si>
  <si>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</si>
  <si>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</si>
  <si>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</si>
  <si>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</si>
  <si>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</si>
  <si>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</si>
  <si>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</si>
  <si>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</si>
  <si>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</si>
  <si>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</si>
  <si>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</si>
  <si>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</si>
  <si>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</si>
  <si>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</si>
  <si>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</si>
  <si>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</si>
  <si>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</si>
  <si>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</si>
  <si>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</si>
  <si>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</si>
  <si>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</si>
  <si>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</si>
  <si>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</si>
  <si>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</si>
  <si>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</si>
  <si>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</si>
  <si>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</si>
  <si>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</si>
  <si>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</si>
  <si>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</si>
  <si>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</si>
  <si>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</si>
  <si>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</si>
  <si>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</si>
  <si>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</si>
  <si>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</si>
  <si>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</si>
  <si>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</si>
  <si>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</si>
  <si>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</si>
  <si>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</si>
  <si>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</si>
  <si>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</si>
  <si>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</si>
  <si>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</si>
  <si>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</si>
  <si>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</si>
  <si>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</si>
  <si>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</si>
  <si>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</si>
  <si>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</si>
  <si>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</si>
  <si>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</si>
  <si>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</si>
  <si>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</si>
  <si>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</si>
  <si>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</si>
  <si>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</si>
  <si>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</si>
  <si>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</si>
  <si>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</si>
  <si>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</si>
  <si>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</si>
  <si>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</si>
  <si>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</si>
  <si>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</si>
  <si>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</si>
  <si>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</si>
  <si>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</si>
  <si>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</si>
  <si>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</si>
  <si>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</si>
  <si>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</si>
  <si>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</si>
  <si>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</si>
  <si>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</si>
  <si>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</si>
  <si>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</si>
  <si>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</si>
  <si>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</si>
  <si>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</si>
  <si>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</si>
  <si>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</si>
  <si>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</si>
  <si>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</si>
  <si>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</si>
  <si>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</si>
  <si>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</si>
  <si>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</si>
  <si>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</si>
  <si>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</si>
  <si>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</si>
  <si>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</si>
  <si>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</si>
  <si>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</si>
  <si>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</si>
  <si>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</si>
  <si>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</si>
  <si>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</si>
  <si>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</si>
  <si>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</si>
  <si>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</si>
  <si>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</si>
  <si>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</si>
  <si>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</si>
  <si>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</si>
  <si>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</si>
  <si>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</si>
  <si>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</si>
  <si>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</si>
  <si>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</si>
  <si>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</si>
  <si>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</si>
  <si>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</si>
  <si>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</si>
  <si>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</si>
  <si>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</si>
  <si>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</si>
  <si>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</si>
  <si>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</si>
  <si>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</si>
  <si>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</si>
  <si>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</si>
  <si>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</si>
  <si>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</si>
  <si>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</si>
  <si>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</si>
  <si>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</si>
  <si>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</si>
  <si>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</si>
  <si>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</si>
  <si>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</si>
  <si>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</si>
  <si>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</si>
  <si>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</si>
  <si>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</si>
  <si>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</si>
  <si>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</si>
  <si>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</si>
  <si>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</si>
  <si>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</si>
  <si>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</si>
  <si>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</si>
  <si>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</si>
  <si>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</si>
  <si>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</si>
  <si>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</si>
  <si>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</si>
  <si>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</si>
  <si>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</si>
  <si>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</si>
  <si>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</si>
  <si>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</si>
  <si>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</si>
  <si>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</si>
  <si>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</si>
  <si>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</si>
  <si>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</si>
  <si>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</si>
  <si>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</si>
  <si>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</si>
  <si>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</si>
  <si>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</si>
  <si>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</si>
  <si>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</si>
  <si>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</si>
  <si>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</si>
  <si>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</si>
  <si>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</si>
  <si>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</si>
  <si>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</si>
  <si>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</si>
  <si>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</si>
  <si>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</si>
  <si>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</si>
  <si>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</si>
  <si>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</si>
  <si>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</si>
  <si>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</si>
  <si>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</si>
  <si>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</si>
  <si>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</si>
  <si>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</si>
  <si>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</si>
  <si>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</si>
  <si>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</si>
  <si>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</si>
  <si>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</si>
  <si>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</si>
  <si>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</si>
  <si>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</si>
  <si>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</si>
  <si>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</si>
  <si>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</si>
  <si>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</si>
  <si>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</si>
  <si>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</si>
  <si>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</si>
  <si>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</si>
  <si>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</si>
  <si>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</si>
  <si>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</si>
  <si>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</si>
  <si>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</si>
  <si>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</si>
  <si>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</si>
  <si>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</si>
  <si>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</si>
  <si>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</si>
  <si>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</si>
  <si>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</si>
  <si>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</si>
  <si>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</si>
  <si>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</si>
  <si>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</si>
  <si>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</si>
  <si>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</si>
  <si>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</si>
  <si>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</si>
  <si>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</si>
  <si>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</si>
  <si>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</si>
  <si>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</si>
  <si>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</si>
  <si>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</si>
  <si>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</si>
  <si>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</si>
  <si>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</si>
  <si>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</si>
  <si>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</si>
  <si>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</si>
  <si>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</si>
  <si>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</si>
  <si>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</si>
  <si>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</si>
  <si>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</si>
  <si>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</si>
  <si>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</si>
  <si>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</si>
  <si>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</si>
  <si>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</si>
  <si>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</si>
  <si>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</si>
  <si>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</si>
  <si>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</si>
  <si>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</si>
  <si>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</si>
  <si>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</si>
  <si>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</si>
  <si>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</si>
  <si>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</si>
  <si>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</si>
  <si>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</si>
  <si>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</si>
  <si>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</si>
  <si>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</si>
  <si>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</si>
  <si>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</si>
  <si>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</si>
  <si>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</si>
  <si>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</si>
  <si>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</si>
  <si>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</si>
  <si>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</si>
  <si>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</si>
  <si>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</si>
  <si>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</si>
  <si>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</si>
  <si>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</si>
  <si>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</si>
  <si>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</si>
  <si>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</si>
  <si>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</si>
  <si>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</si>
  <si>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</si>
  <si>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</si>
  <si>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</si>
  <si>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</si>
  <si>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</si>
  <si>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</si>
  <si>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</si>
  <si>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</si>
  <si>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</si>
  <si>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</si>
  <si>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</si>
  <si>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</si>
  <si>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</si>
  <si>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</si>
  <si>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</si>
  <si>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</si>
  <si>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</si>
  <si>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</si>
  <si>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</si>
  <si>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</si>
  <si>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</si>
  <si>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</si>
  <si>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</si>
  <si>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</si>
  <si>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</si>
  <si>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</si>
  <si>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</si>
  <si>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</si>
  <si>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</si>
  <si>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</si>
  <si>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</si>
  <si>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</si>
  <si>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</si>
  <si>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</si>
  <si>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</si>
  <si>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</si>
  <si>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</si>
  <si>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</si>
  <si>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</si>
  <si>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</si>
  <si>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</si>
  <si>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</si>
  <si>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</si>
  <si>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</si>
  <si>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</si>
  <si>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</si>
  <si>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</si>
  <si>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</si>
  <si>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</si>
  <si>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</si>
  <si>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</si>
  <si>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</si>
  <si>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</si>
  <si>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</si>
  <si>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</si>
  <si>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</si>
  <si>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</si>
  <si>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</si>
  <si>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</si>
  <si>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</si>
  <si>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</si>
  <si>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</si>
  <si>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</si>
  <si>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</si>
  <si>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</si>
  <si>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</si>
  <si>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</si>
  <si>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</si>
  <si>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</si>
  <si>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</si>
  <si>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</si>
  <si>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</si>
  <si>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</si>
  <si>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</si>
  <si>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</si>
  <si>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</si>
  <si>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</si>
  <si>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</si>
  <si>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</si>
  <si>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</si>
  <si>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</si>
  <si>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</si>
  <si>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</si>
  <si>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</si>
  <si>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</si>
  <si>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</si>
  <si>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</si>
  <si>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</si>
  <si>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</si>
  <si>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</si>
  <si>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</si>
  <si>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</si>
  <si>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</si>
  <si>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</si>
  <si>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</si>
  <si>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</si>
  <si>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</si>
  <si>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</si>
  <si>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</si>
  <si>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</si>
  <si>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</si>
  <si>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</si>
  <si>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</si>
  <si>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</si>
  <si>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</si>
  <si>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</si>
  <si>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</si>
  <si>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</si>
  <si>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</si>
  <si>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</si>
  <si>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</si>
  <si>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</si>
  <si>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</si>
  <si>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</si>
  <si>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</si>
  <si>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</si>
  <si>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</si>
  <si>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</si>
  <si>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</si>
  <si>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</si>
  <si>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</si>
  <si>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</si>
  <si>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</si>
  <si>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</si>
  <si>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</si>
  <si>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</si>
  <si>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</si>
  <si>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</si>
  <si>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</si>
  <si>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</si>
  <si>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</si>
  <si>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</si>
  <si>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</si>
  <si>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</si>
  <si>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</si>
  <si>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</si>
  <si>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</si>
  <si>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</si>
  <si>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</si>
  <si>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</si>
  <si>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</si>
  <si>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</si>
  <si>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</si>
  <si>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</si>
  <si>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</si>
  <si>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</si>
  <si>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</si>
  <si>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</si>
  <si>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</si>
  <si>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</si>
  <si>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</si>
  <si>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</si>
  <si>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</si>
  <si>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</si>
  <si>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</si>
  <si>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</si>
  <si>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</si>
  <si>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</si>
  <si>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</si>
  <si>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</si>
  <si>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</si>
  <si>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</si>
  <si>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</si>
  <si>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</si>
  <si>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</si>
  <si>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</si>
  <si>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</si>
  <si>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</si>
  <si>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</si>
  <si>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</si>
  <si>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</si>
  <si>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</si>
  <si>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</si>
  <si>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</si>
  <si>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</si>
  <si>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</si>
  <si>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</si>
  <si>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</si>
  <si>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</si>
  <si>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</si>
  <si>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</si>
  <si>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</si>
  <si>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</si>
  <si>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</si>
  <si>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</si>
  <si>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</si>
  <si>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</si>
  <si>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</si>
  <si>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</si>
  <si>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</si>
  <si>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</si>
  <si>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</si>
  <si>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</si>
  <si>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</si>
  <si>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</si>
  <si>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</si>
  <si>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</si>
  <si>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</si>
  <si>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</si>
  <si>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</si>
  <si>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</si>
  <si>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</si>
  <si>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</si>
  <si>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</si>
  <si>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</si>
  <si>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</si>
  <si>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</si>
  <si>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</si>
  <si>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</si>
  <si>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</si>
  <si>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</si>
  <si>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</si>
  <si>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</si>
  <si>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</si>
  <si>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</si>
  <si>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</si>
  <si>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</si>
  <si>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</si>
  <si>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</si>
  <si>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</si>
  <si>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</si>
  <si>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</si>
  <si>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</si>
  <si>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</si>
  <si>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</si>
  <si>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</si>
  <si>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</si>
  <si>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</si>
  <si>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</si>
  <si>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</si>
  <si>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</si>
  <si>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</si>
  <si>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</si>
  <si>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</si>
  <si>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</si>
  <si>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</si>
  <si>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</si>
  <si>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</si>
  <si>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</si>
  <si>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</si>
  <si>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</si>
  <si>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</si>
  <si>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</si>
  <si>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</si>
  <si>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</si>
  <si>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</si>
  <si>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</si>
  <si>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</si>
  <si>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</si>
  <si>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</si>
  <si>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</si>
  <si>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</si>
  <si>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</si>
  <si>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</si>
  <si>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</si>
  <si>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</si>
  <si>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</si>
  <si>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</si>
  <si>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</si>
  <si>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</si>
  <si>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</si>
  <si>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</si>
  <si>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</si>
  <si>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</si>
  <si>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</si>
  <si>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</si>
  <si>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</si>
  <si>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</si>
  <si>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</si>
  <si>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</si>
  <si>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</si>
  <si>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</si>
  <si>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</si>
  <si>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</si>
  <si>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</si>
  <si>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</si>
  <si>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</si>
  <si>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</si>
  <si>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</si>
  <si>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</si>
  <si>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</si>
  <si>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</si>
  <si>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</si>
  <si>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</si>
  <si>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</si>
  <si>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</si>
  <si>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</si>
  <si>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</si>
  <si>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</si>
  <si>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</si>
  <si>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</si>
  <si>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</si>
  <si>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</si>
  <si>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</si>
  <si>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</si>
  <si>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</si>
  <si>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</si>
  <si>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</si>
  <si>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</si>
  <si>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</si>
  <si>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</si>
  <si>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</si>
  <si>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</si>
  <si>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</si>
  <si>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</si>
  <si>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</si>
  <si>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</si>
  <si>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</si>
  <si>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</si>
  <si>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</si>
  <si>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</si>
  <si>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</si>
  <si>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</si>
  <si>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</si>
  <si>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</si>
  <si>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</si>
  <si>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</si>
  <si>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</si>
  <si>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</si>
  <si>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</si>
  <si>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</si>
  <si>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</si>
  <si>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</si>
  <si>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</si>
  <si>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</si>
  <si>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</si>
  <si>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</si>
  <si>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</si>
  <si>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</si>
  <si>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</si>
  <si>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</si>
  <si>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</si>
  <si>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</si>
  <si>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</si>
  <si>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</si>
  <si>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</si>
  <si>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</si>
  <si>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</si>
  <si>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</si>
  <si>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</si>
  <si>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</si>
  <si>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</si>
  <si>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</si>
  <si>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</si>
  <si>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</si>
  <si>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</si>
  <si>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</si>
  <si>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</si>
  <si>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</si>
  <si>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</si>
  <si>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</si>
  <si>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</si>
  <si>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</si>
  <si>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</si>
  <si>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</si>
  <si>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</si>
  <si>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</si>
  <si>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</si>
  <si>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</si>
  <si>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</si>
  <si>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</si>
  <si>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</si>
  <si>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</si>
  <si>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</si>
  <si>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</si>
  <si>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</si>
  <si>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</si>
  <si>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</si>
  <si>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</si>
  <si>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</si>
  <si>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</si>
  <si>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</si>
  <si>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</si>
  <si>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</si>
  <si>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</si>
  <si>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</si>
  <si>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</si>
  <si>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</si>
  <si>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</si>
  <si>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</si>
  <si>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</si>
  <si>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</si>
  <si>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</si>
  <si>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</si>
  <si>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</si>
  <si>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</si>
  <si>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</si>
  <si>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</si>
  <si>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</si>
  <si>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</si>
  <si>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</si>
  <si>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</si>
  <si>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</si>
  <si>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</si>
  <si>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</si>
  <si>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</si>
  <si>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</si>
  <si>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</si>
  <si>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</si>
  <si>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</si>
  <si>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</si>
  <si>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</si>
  <si>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</si>
  <si>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</si>
  <si>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</si>
  <si>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</si>
  <si>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</si>
  <si>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</si>
  <si>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</si>
  <si>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</si>
  <si>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</si>
  <si>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</si>
  <si>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</si>
  <si>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</si>
  <si>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</si>
  <si>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</si>
  <si>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</si>
  <si>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</si>
  <si>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</si>
  <si>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</si>
  <si>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</si>
  <si>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</si>
  <si>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</si>
  <si>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</si>
  <si>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</si>
  <si>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</si>
  <si>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</si>
  <si>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</si>
  <si>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</si>
  <si>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</si>
  <si>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</si>
  <si>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</si>
  <si>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</si>
  <si>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</si>
  <si>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</si>
  <si>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</si>
  <si>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</si>
  <si>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</si>
  <si>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</si>
  <si>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</si>
  <si>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</si>
  <si>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</si>
  <si>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</si>
  <si>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</si>
  <si>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</si>
  <si>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</si>
  <si>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</si>
  <si>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</si>
  <si>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</si>
  <si>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</si>
  <si>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</si>
  <si>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</si>
  <si>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</si>
  <si>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</si>
  <si>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</si>
  <si>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</si>
  <si>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</si>
  <si>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</si>
  <si>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</si>
  <si>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</si>
  <si>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</si>
  <si>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</si>
  <si>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</si>
  <si>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</si>
  <si>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</si>
  <si>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</si>
  <si>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</si>
  <si>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</si>
  <si>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</si>
  <si>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</si>
  <si>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</si>
  <si>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</si>
  <si>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</si>
  <si>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</si>
  <si>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</si>
  <si>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</si>
  <si>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</si>
  <si>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</si>
  <si>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</si>
  <si>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</si>
  <si>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</si>
  <si>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</si>
  <si>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</si>
  <si>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</si>
  <si>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</si>
  <si>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</si>
  <si>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</si>
  <si>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</si>
  <si>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</si>
  <si>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</si>
  <si>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</si>
  <si>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</si>
  <si>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</si>
  <si>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</si>
  <si>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</si>
  <si>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</si>
  <si>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</si>
  <si>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</si>
  <si>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</si>
  <si>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</si>
  <si>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</si>
  <si>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</si>
  <si>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</si>
  <si>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</si>
  <si>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</si>
  <si>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</si>
  <si>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</si>
  <si>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</si>
  <si>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</si>
  <si>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</si>
  <si>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</si>
  <si>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</si>
  <si>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</si>
  <si>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</si>
  <si>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</si>
  <si>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</si>
  <si>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</si>
  <si>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</si>
  <si>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</si>
  <si>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</si>
  <si>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</si>
  <si>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</si>
  <si>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</si>
  <si>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</si>
  <si>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</si>
  <si>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</si>
  <si>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</si>
  <si>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</si>
  <si>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</si>
  <si>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</si>
  <si>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</si>
  <si>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</si>
  <si>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</si>
  <si>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</si>
  <si>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</si>
  <si>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</si>
  <si>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</si>
  <si>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</si>
  <si>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</si>
  <si>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</si>
  <si>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</si>
  <si>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</si>
  <si>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</si>
  <si>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</si>
  <si>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</si>
  <si>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</si>
  <si>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</si>
  <si>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</si>
  <si>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</si>
  <si>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</si>
  <si>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</si>
  <si>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</si>
  <si>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</si>
  <si>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</si>
  <si>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</si>
  <si>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</si>
  <si>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</si>
  <si>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</si>
  <si>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</si>
  <si>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</si>
  <si>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</si>
  <si>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</si>
  <si>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</si>
  <si>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</si>
  <si>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</si>
  <si>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</si>
  <si>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</si>
  <si>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</si>
  <si>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</si>
  <si>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</si>
  <si>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</si>
  <si>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</si>
  <si>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</si>
  <si>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</si>
  <si>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</si>
  <si>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</si>
  <si>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</si>
  <si>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</si>
  <si>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</si>
  <si>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</si>
  <si>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</si>
  <si>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</si>
  <si>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</si>
  <si>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</si>
  <si>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</si>
  <si>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</si>
  <si>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</si>
  <si>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</si>
  <si>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</si>
  <si>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</si>
  <si>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</si>
  <si>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</si>
  <si>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</si>
  <si>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</si>
  <si>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</si>
  <si>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</si>
  <si>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</si>
  <si>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</si>
  <si>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</si>
  <si>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</si>
  <si>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</si>
  <si>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</si>
  <si>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</si>
  <si>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</si>
  <si>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</si>
  <si>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</si>
  <si>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</si>
  <si>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</si>
  <si>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</si>
  <si>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</si>
  <si>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</si>
  <si>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</si>
  <si>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</si>
  <si>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</si>
  <si>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</si>
  <si>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</si>
  <si>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</si>
  <si>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</si>
  <si>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</si>
  <si>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</si>
  <si>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</si>
  <si>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</si>
  <si>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</si>
  <si>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</si>
  <si>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</si>
  <si>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</si>
  <si>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</si>
  <si>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</si>
  <si>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</si>
  <si>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</si>
  <si>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</si>
  <si>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</si>
  <si>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</si>
  <si>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</si>
  <si>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</si>
  <si>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</si>
  <si>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</si>
  <si>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</si>
  <si>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</si>
  <si>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</si>
  <si>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</si>
  <si>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</si>
  <si>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</si>
  <si>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</si>
  <si>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</si>
  <si>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</si>
  <si>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</si>
  <si>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</si>
  <si>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</si>
  <si>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</si>
  <si>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</si>
  <si>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</si>
  <si>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</si>
  <si>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</si>
  <si>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</si>
  <si>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</si>
  <si>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</si>
  <si>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</si>
  <si>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</si>
  <si>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</si>
  <si>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</si>
  <si>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</si>
  <si>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</si>
  <si>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</si>
  <si>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</si>
  <si>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</si>
  <si>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</si>
  <si>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</si>
  <si>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</si>
  <si>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</si>
  <si>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</si>
  <si>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</si>
  <si>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</si>
  <si>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</si>
  <si>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</si>
  <si>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</si>
  <si>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</si>
  <si>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</si>
  <si>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</si>
  <si>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</si>
  <si>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</si>
  <si>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</si>
  <si>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</si>
  <si>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</si>
  <si>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</si>
  <si>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</si>
  <si>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</si>
  <si>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</si>
  <si>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</si>
  <si>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</si>
  <si>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</si>
  <si>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</si>
  <si>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</si>
  <si>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</si>
  <si>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</si>
  <si>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</si>
  <si>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</si>
  <si>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</si>
  <si>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</si>
  <si>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</si>
  <si>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</si>
  <si>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</si>
  <si>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</si>
  <si>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</si>
  <si>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</si>
  <si>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</si>
  <si>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</si>
  <si>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</si>
  <si>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</si>
  <si>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</si>
  <si>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</si>
  <si>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</si>
  <si>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</si>
  <si>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</si>
  <si>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</si>
  <si>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</si>
  <si>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</si>
  <si>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</si>
  <si>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</si>
  <si>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</si>
  <si>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</si>
  <si>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</si>
  <si>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</si>
  <si>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</si>
  <si>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</si>
  <si>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</si>
  <si>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</si>
  <si>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</si>
  <si>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</si>
  <si>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</si>
  <si>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</si>
  <si>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</si>
  <si>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</si>
  <si>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</si>
  <si>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</si>
  <si>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</si>
  <si>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</si>
  <si>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</si>
  <si>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</si>
  <si>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</si>
  <si>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</si>
  <si>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</si>
  <si>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</si>
  <si>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</si>
  <si>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</si>
  <si>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</si>
  <si>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</si>
  <si>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</si>
  <si>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</si>
  <si>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</si>
  <si>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</si>
  <si>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</si>
  <si>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</si>
  <si>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</si>
  <si>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</si>
  <si>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</si>
  <si>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</si>
  <si>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</si>
  <si>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</si>
  <si>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</si>
  <si>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</si>
  <si>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</si>
  <si>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</si>
  <si>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</si>
  <si>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</si>
  <si>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</si>
  <si>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</si>
  <si>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</si>
  <si>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</si>
  <si>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</si>
  <si>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</si>
  <si>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</si>
  <si>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</si>
  <si>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</si>
  <si>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</si>
  <si>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</si>
  <si>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</si>
  <si>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</si>
  <si>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</si>
  <si>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</si>
  <si>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</si>
  <si>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</si>
  <si>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</si>
  <si>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</si>
  <si>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</si>
  <si>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</si>
  <si>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</si>
  <si>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</si>
  <si>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</si>
  <si>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</si>
  <si>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</si>
  <si>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</si>
  <si>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</si>
  <si>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</si>
  <si>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</si>
  <si>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</si>
  <si>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</si>
  <si>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</si>
  <si>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</si>
  <si>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</si>
  <si>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</si>
  <si>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</si>
  <si>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</si>
  <si>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</si>
  <si>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</si>
  <si>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</si>
  <si>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</si>
  <si>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</si>
  <si>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</si>
  <si>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</si>
  <si>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</si>
  <si>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</si>
  <si>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</si>
  <si>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</si>
  <si>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</si>
  <si>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</si>
  <si>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</si>
  <si>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</si>
  <si>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</si>
  <si>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</si>
  <si>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</si>
  <si>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</si>
  <si>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</si>
  <si>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</si>
  <si>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</si>
  <si>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</si>
  <si>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</si>
  <si>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</si>
  <si>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</si>
  <si>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</si>
  <si>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</si>
  <si>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</si>
  <si>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</si>
  <si>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</si>
  <si>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</si>
  <si>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</si>
  <si>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</si>
  <si>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</si>
  <si>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</si>
  <si>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</si>
  <si>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</si>
  <si>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</si>
  <si>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</si>
  <si>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</si>
  <si>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</si>
  <si>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</si>
  <si>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</si>
  <si>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</si>
  <si>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</si>
  <si>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</si>
  <si>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</si>
  <si>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</si>
  <si>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</si>
  <si>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</si>
  <si>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</si>
  <si>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</si>
  <si>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</si>
  <si>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</si>
  <si>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</si>
  <si>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</si>
  <si>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</si>
  <si>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</si>
  <si>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</si>
  <si>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</si>
  <si>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</si>
  <si>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</si>
  <si>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</si>
  <si>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</si>
  <si>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</si>
  <si>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</si>
  <si>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</si>
  <si>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</si>
  <si>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</si>
  <si>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</si>
  <si>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</si>
  <si>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</si>
  <si>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</si>
  <si>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</si>
  <si>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</si>
  <si>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</si>
  <si>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</si>
  <si>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</si>
  <si>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</si>
  <si>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</si>
  <si>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</si>
  <si>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</si>
  <si>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</si>
  <si>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</si>
  <si>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</si>
  <si>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</si>
  <si>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</si>
  <si>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</si>
  <si>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</si>
  <si>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</si>
  <si>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</si>
  <si>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</si>
  <si>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</si>
  <si>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</si>
  <si>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</si>
  <si>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</si>
  <si>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</si>
  <si>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</si>
  <si>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</si>
  <si>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</si>
  <si>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</si>
  <si>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</si>
  <si>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</si>
  <si>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</si>
  <si>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</si>
  <si>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</si>
  <si>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</si>
  <si>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</si>
  <si>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</si>
  <si>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</si>
  <si>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</si>
  <si>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</si>
  <si>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</si>
  <si>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</si>
  <si>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</si>
  <si>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</si>
  <si>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</si>
  <si>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</si>
  <si>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</si>
  <si>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</si>
  <si>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</si>
  <si>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</si>
  <si>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</si>
  <si>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</si>
  <si>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</si>
  <si>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</si>
  <si>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</si>
  <si>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</si>
  <si>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</si>
  <si>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</si>
  <si>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</si>
  <si>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</si>
  <si>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</si>
  <si>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</si>
  <si>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</si>
  <si>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</si>
  <si>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</si>
  <si>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</si>
  <si>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</si>
  <si>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</si>
  <si>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</si>
  <si>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</si>
  <si>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</si>
  <si>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</si>
  <si>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</si>
  <si>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</si>
  <si>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</si>
  <si>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</si>
  <si>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</si>
  <si>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</si>
  <si>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</si>
  <si>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</si>
  <si>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</si>
  <si>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</si>
  <si>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</si>
  <si>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</si>
  <si>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</si>
  <si>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</si>
  <si>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</si>
  <si>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</si>
  <si>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</si>
  <si>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</si>
  <si>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</si>
  <si>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</si>
  <si>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</si>
  <si>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</si>
  <si>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</si>
  <si>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</si>
  <si>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</si>
  <si>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</si>
  <si>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</si>
  <si>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</si>
  <si>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</si>
  <si>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</si>
  <si>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</si>
  <si>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</si>
  <si>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</si>
  <si>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</si>
  <si>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</si>
  <si>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</si>
  <si>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</si>
  <si>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</si>
  <si>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</si>
  <si>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</si>
  <si>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</si>
  <si>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</si>
  <si>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</si>
  <si>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</si>
  <si>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</si>
  <si>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</si>
  <si>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</si>
  <si>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</si>
  <si>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</si>
  <si>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</si>
  <si>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</si>
  <si>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</si>
  <si>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</si>
  <si>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</si>
  <si>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</si>
  <si>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</si>
  <si>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</si>
  <si>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</si>
  <si>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</si>
  <si>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</si>
  <si>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</si>
  <si>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</si>
  <si>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</si>
  <si>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</si>
  <si>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</si>
  <si>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</si>
  <si>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</si>
  <si>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</si>
  <si>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</si>
  <si>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</si>
  <si>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</si>
  <si>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</si>
  <si>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</si>
  <si>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</si>
  <si>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</si>
  <si>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</si>
  <si>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</si>
  <si>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</si>
  <si>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</si>
  <si>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</si>
  <si>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</si>
  <si>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</si>
  <si>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</si>
  <si>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</si>
  <si>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</si>
  <si>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</si>
  <si>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</si>
  <si>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</si>
  <si>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</si>
  <si>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</si>
  <si>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</si>
  <si>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</si>
  <si>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</si>
  <si>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</si>
  <si>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</si>
  <si>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</si>
  <si>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</si>
  <si>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</si>
  <si>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</si>
  <si>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</si>
  <si>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</si>
  <si>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</si>
  <si>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</si>
  <si>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</si>
  <si>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</si>
  <si>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</si>
  <si>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</si>
  <si>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</si>
  <si>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</si>
  <si>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</si>
  <si>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</si>
  <si>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</si>
  <si>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</si>
  <si>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</si>
  <si>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</si>
  <si>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</si>
  <si>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</si>
  <si>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</si>
  <si>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</si>
  <si>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</si>
  <si>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</si>
  <si>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</si>
  <si>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</si>
  <si>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</si>
  <si>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</si>
  <si>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</si>
  <si>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</si>
  <si>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</si>
  <si>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</si>
  <si>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</si>
  <si>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</si>
  <si>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</si>
  <si>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</si>
  <si>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</si>
  <si>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</si>
  <si>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</si>
  <si>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</si>
  <si>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</si>
  <si>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</si>
  <si>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</si>
  <si>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</si>
  <si>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</si>
  <si>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</si>
  <si>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</si>
  <si>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</si>
  <si>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</si>
  <si>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</si>
  <si>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</si>
  <si>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</si>
  <si>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</si>
  <si>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</si>
  <si>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</si>
  <si>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</si>
  <si>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</si>
  <si>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</si>
  <si>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</si>
  <si>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</si>
  <si>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</si>
  <si>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</si>
  <si>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</si>
  <si>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</si>
  <si>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</si>
  <si>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</si>
  <si>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</si>
  <si>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</si>
  <si>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</si>
  <si>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</si>
  <si>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</si>
  <si>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</si>
  <si>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</si>
  <si>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</si>
  <si>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</si>
  <si>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</si>
  <si>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</si>
  <si>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</si>
  <si>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</si>
  <si>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</si>
  <si>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</si>
  <si>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</si>
  <si>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</si>
  <si>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</si>
  <si>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</si>
  <si>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</si>
  <si>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</si>
  <si>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</si>
  <si>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</si>
  <si>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</si>
  <si>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</si>
  <si>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</si>
  <si>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</si>
  <si>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</si>
  <si>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</si>
  <si>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</si>
  <si>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</si>
  <si>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</si>
  <si>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</si>
  <si>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</si>
  <si>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</si>
  <si>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</si>
  <si>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</si>
  <si>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</si>
  <si>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</si>
  <si>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</si>
  <si>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</si>
  <si>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</si>
  <si>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</si>
  <si>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</si>
  <si>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</si>
  <si>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</si>
  <si>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</si>
  <si>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</si>
  <si>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</si>
  <si>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</si>
  <si>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</si>
  <si>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</si>
  <si>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</si>
  <si>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</si>
  <si>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</si>
  <si>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</si>
  <si>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</si>
  <si>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</si>
  <si>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</si>
  <si>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</si>
  <si>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</si>
  <si>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</si>
  <si>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</si>
  <si>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</si>
  <si>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</si>
  <si>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</si>
  <si>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</si>
  <si>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</si>
  <si>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</si>
  <si>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</si>
  <si>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</si>
  <si>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</si>
  <si>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</si>
  <si>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</si>
  <si>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</si>
  <si>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</si>
  <si>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</si>
  <si>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</si>
  <si>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</si>
  <si>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</si>
  <si>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</si>
  <si>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</si>
  <si>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</si>
  <si>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</si>
  <si>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</si>
  <si>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</si>
  <si>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</si>
  <si>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</si>
  <si>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</si>
  <si>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</si>
  <si>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</si>
  <si>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</si>
  <si>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</si>
  <si>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</si>
  <si>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</si>
  <si>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</si>
  <si>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</si>
  <si>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</si>
  <si>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</si>
  <si>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</si>
  <si>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</si>
  <si>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</si>
  <si>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</si>
  <si>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</si>
  <si>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</si>
  <si>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</si>
  <si>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</si>
  <si>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</si>
  <si>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</si>
  <si>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</si>
  <si>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</si>
  <si>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</si>
  <si>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</si>
  <si>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</si>
  <si>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</si>
  <si>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</si>
  <si>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</si>
  <si>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</si>
  <si>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</si>
  <si>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</si>
  <si>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</si>
  <si>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</si>
  <si>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</si>
  <si>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</si>
  <si>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</si>
  <si>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</si>
  <si>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</si>
  <si>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</si>
  <si>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</si>
  <si>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</si>
  <si>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</si>
  <si>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</si>
  <si>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</si>
  <si>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</si>
  <si>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</si>
  <si>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</si>
  <si>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</si>
  <si>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</si>
  <si>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</si>
  <si>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</si>
  <si>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</si>
  <si>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</si>
  <si>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</si>
  <si>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</si>
  <si>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</si>
  <si>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</si>
  <si>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</si>
  <si>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</si>
  <si>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</si>
  <si>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</si>
  <si>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</si>
  <si>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</si>
  <si>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</si>
  <si>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</si>
  <si>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</si>
  <si>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</si>
  <si>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</si>
  <si>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</si>
  <si>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</si>
  <si>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</si>
  <si>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</si>
  <si>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</si>
  <si>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</si>
  <si>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</si>
  <si>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</si>
  <si>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</si>
  <si>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</si>
  <si>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</si>
  <si>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</si>
  <si>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</si>
  <si>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</si>
  <si>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</si>
  <si>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</si>
  <si>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</si>
  <si>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</si>
  <si>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</si>
  <si>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</si>
  <si>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</si>
  <si>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</si>
  <si>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</si>
  <si>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</si>
  <si>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</si>
  <si>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</si>
  <si>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</si>
  <si>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</si>
  <si>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</si>
  <si>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</si>
  <si>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</si>
  <si>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</si>
  <si>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</si>
  <si>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</si>
  <si>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</si>
  <si>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</si>
  <si>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</si>
  <si>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</si>
  <si>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</si>
  <si>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</si>
  <si>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</si>
  <si>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</si>
  <si>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</si>
  <si>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</si>
  <si>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</si>
  <si>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</si>
  <si>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</si>
  <si>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</si>
  <si>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</si>
  <si>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</si>
  <si>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</si>
  <si>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</si>
  <si>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</si>
  <si>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</si>
  <si>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</si>
  <si>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</si>
  <si>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</si>
  <si>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</si>
  <si>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</si>
  <si>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</si>
  <si>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</si>
  <si>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</si>
  <si>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</si>
  <si>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</si>
  <si>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</si>
  <si>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</si>
  <si>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</si>
  <si>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</si>
  <si>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</si>
  <si>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</si>
  <si>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</si>
  <si>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</si>
  <si>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</si>
  <si>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</si>
  <si>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</si>
  <si>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</si>
  <si>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</si>
  <si>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</si>
  <si>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</si>
  <si>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</si>
  <si>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</si>
  <si>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</si>
  <si>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</si>
  <si>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</si>
  <si>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</si>
  <si>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</si>
  <si>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</si>
  <si>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</si>
  <si>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</si>
  <si>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</si>
  <si>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</si>
  <si>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</si>
  <si>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</si>
  <si>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</si>
  <si>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</si>
  <si>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</si>
  <si>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</si>
  <si>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</si>
  <si>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</si>
  <si>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</si>
  <si>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</si>
  <si>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</si>
  <si>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</si>
  <si>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</si>
  <si>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</si>
  <si>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</si>
  <si>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</si>
  <si>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</si>
  <si>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</si>
  <si>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</si>
  <si>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</si>
  <si>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</si>
  <si>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</si>
  <si>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</si>
  <si>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</si>
  <si>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</si>
  <si>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</si>
  <si>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</si>
  <si>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</si>
  <si>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</si>
  <si>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</si>
  <si>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</si>
  <si>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</si>
  <si>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</si>
  <si>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</si>
  <si>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</si>
  <si>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</si>
  <si>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</si>
  <si>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</si>
  <si>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</si>
  <si>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</si>
  <si>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</si>
  <si>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</si>
  <si>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</si>
  <si>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</si>
  <si>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</si>
  <si>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</si>
  <si>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</si>
  <si>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</si>
  <si>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</si>
  <si>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</si>
  <si>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</si>
  <si>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</si>
  <si>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</si>
  <si>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</si>
  <si>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</si>
  <si>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</si>
  <si>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</si>
  <si>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</si>
  <si>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</si>
  <si>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</si>
  <si>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</si>
  <si>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</si>
  <si>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</si>
  <si>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</si>
  <si>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</si>
  <si>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</si>
  <si>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</si>
  <si>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</si>
  <si>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</si>
  <si>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</si>
  <si>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</si>
  <si>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</si>
  <si>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</si>
  <si>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</si>
  <si>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</si>
  <si>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</si>
  <si>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</si>
  <si>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</si>
  <si>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</si>
  <si>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</si>
  <si>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</si>
  <si>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</si>
  <si>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</si>
  <si>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</si>
  <si>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</si>
  <si>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</si>
  <si>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</si>
  <si>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</si>
  <si>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</si>
  <si>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</si>
  <si>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</si>
  <si>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</si>
  <si>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</si>
  <si>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</si>
  <si>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</si>
  <si>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</si>
  <si>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</si>
  <si>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</si>
  <si>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</si>
  <si>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</si>
  <si>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</si>
  <si>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</si>
  <si>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</si>
  <si>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</si>
  <si>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</si>
  <si>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</si>
  <si>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</si>
  <si>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</si>
  <si>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</si>
  <si>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</si>
  <si>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</si>
  <si>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</si>
  <si>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</si>
  <si>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</si>
  <si>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</si>
  <si>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</si>
  <si>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</si>
  <si>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</si>
  <si>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</si>
  <si>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</si>
  <si>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</si>
  <si>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</si>
  <si>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</si>
  <si>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</si>
  <si>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</si>
  <si>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</si>
  <si>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</si>
  <si>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</si>
  <si>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</si>
  <si>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</si>
  <si>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</si>
  <si>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</si>
  <si>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</si>
  <si>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</si>
  <si>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</si>
  <si>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</si>
  <si>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</si>
  <si>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</si>
  <si>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</si>
  <si>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</si>
  <si>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</si>
  <si>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</si>
  <si>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</si>
  <si>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</si>
  <si>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</si>
  <si>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</si>
  <si>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</si>
  <si>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</si>
  <si>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</si>
  <si>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</si>
  <si>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</si>
  <si>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</si>
  <si>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</si>
  <si>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</si>
  <si>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</si>
  <si>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</si>
  <si>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</si>
  <si>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</si>
  <si>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</si>
  <si>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</si>
  <si>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</si>
  <si>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</si>
  <si>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</si>
  <si>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</si>
  <si>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</si>
  <si>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</si>
  <si>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</si>
  <si>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</si>
  <si>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</si>
  <si>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</si>
  <si>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</si>
  <si>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</si>
  <si>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</si>
  <si>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</si>
  <si>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</si>
  <si>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</si>
  <si>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</si>
  <si>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</si>
  <si>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</si>
  <si>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</si>
  <si>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</si>
  <si>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</si>
  <si>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</si>
  <si>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</si>
  <si>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</si>
  <si>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</si>
  <si>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</si>
  <si>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</si>
  <si>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</si>
  <si>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</si>
  <si>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</si>
  <si>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</si>
  <si>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</si>
  <si>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</si>
  <si>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</si>
  <si>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</si>
  <si>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</si>
  <si>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</si>
  <si>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</si>
  <si>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</si>
  <si>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</si>
  <si>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</si>
  <si>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</si>
  <si>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</si>
  <si>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</si>
  <si>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</si>
  <si>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</si>
  <si>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</si>
  <si>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</si>
  <si>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</si>
  <si>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</si>
  <si>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</si>
  <si>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</si>
  <si>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</si>
  <si>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</si>
  <si>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</si>
  <si>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</si>
  <si>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</si>
  <si>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</si>
  <si>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</si>
  <si>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</si>
  <si>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</si>
  <si>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</si>
  <si>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</si>
  <si>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</si>
  <si>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</si>
  <si>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</si>
  <si>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</si>
  <si>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</si>
  <si>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</si>
  <si>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</si>
  <si>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</si>
  <si>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</si>
  <si>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</si>
  <si>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</si>
  <si>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</si>
  <si>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</si>
  <si>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</si>
  <si>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</si>
  <si>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</si>
  <si>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</si>
  <si>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</si>
  <si>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</si>
  <si>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</si>
  <si>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</si>
  <si>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</si>
  <si>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</si>
  <si>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</si>
  <si>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</si>
  <si>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</si>
  <si>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</si>
  <si>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</si>
  <si>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</si>
  <si>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</si>
  <si>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</si>
  <si>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</si>
  <si>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</si>
  <si>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</si>
  <si>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</si>
  <si>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</si>
  <si>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</si>
  <si>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</si>
  <si>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</si>
  <si>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</si>
  <si>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</si>
  <si>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</si>
  <si>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</si>
  <si>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</si>
  <si>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</si>
  <si>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</si>
  <si>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</si>
  <si>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</si>
  <si>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</si>
  <si>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</si>
  <si>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</si>
  <si>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</si>
  <si>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</si>
  <si>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</si>
  <si>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</si>
  <si>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</si>
  <si>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</si>
  <si>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</si>
  <si>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</si>
  <si>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</si>
  <si>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</si>
  <si>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</si>
  <si>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</si>
  <si>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</si>
  <si>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</si>
  <si>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</si>
  <si>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</si>
  <si>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</si>
  <si>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</si>
  <si>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</si>
  <si>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</si>
  <si>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</si>
  <si>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</si>
  <si>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</si>
  <si>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</si>
  <si>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</si>
  <si>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</si>
  <si>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</si>
  <si>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</si>
  <si>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</si>
  <si>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</si>
  <si>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</si>
  <si>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</si>
  <si>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</si>
  <si>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</si>
  <si>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</si>
  <si>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</si>
  <si>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</si>
  <si>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</si>
  <si>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</si>
  <si>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</si>
  <si>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</si>
  <si>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</si>
  <si>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</si>
  <si>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</si>
  <si>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</si>
  <si>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</si>
  <si>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</si>
  <si>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</si>
  <si>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</si>
  <si>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</si>
  <si>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</si>
  <si>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</si>
  <si>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</si>
  <si>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</si>
  <si>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</si>
  <si>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</si>
  <si>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</si>
  <si>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</si>
  <si>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</si>
  <si>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</si>
  <si>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</si>
  <si>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</si>
  <si>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</si>
  <si>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</si>
  <si>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</si>
  <si>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</si>
  <si>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</si>
  <si>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</si>
  <si>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</si>
  <si>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</si>
  <si>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</si>
  <si>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</si>
  <si>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</si>
  <si>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</si>
  <si>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</si>
  <si>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</si>
  <si>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</si>
  <si>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</si>
  <si>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</si>
  <si>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</si>
  <si>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</si>
  <si>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</si>
  <si>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</si>
  <si>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</si>
  <si>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</si>
  <si>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</si>
  <si>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</si>
  <si>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</si>
  <si>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</si>
  <si>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</si>
  <si>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</si>
  <si>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</si>
  <si>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</si>
  <si>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</si>
  <si>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</si>
  <si>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</si>
  <si>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</si>
  <si>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</si>
  <si>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</si>
  <si>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</si>
  <si>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</si>
  <si>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</si>
  <si>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</si>
  <si>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</si>
  <si>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</si>
  <si>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</si>
  <si>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</si>
  <si>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</si>
  <si>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</si>
  <si>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</si>
  <si>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</si>
  <si>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</si>
  <si>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</si>
  <si>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</si>
  <si>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</si>
  <si>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</si>
  <si>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</si>
  <si>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</si>
  <si>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</si>
  <si>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</si>
  <si>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</si>
  <si>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</si>
  <si>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</si>
  <si>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</si>
  <si>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</si>
  <si>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</si>
  <si>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</si>
  <si>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</si>
  <si>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</si>
  <si>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</si>
  <si>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</si>
  <si>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</si>
  <si>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</si>
  <si>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</si>
  <si>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</si>
  <si>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</si>
  <si>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</si>
  <si>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</si>
  <si>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</si>
  <si>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</si>
  <si>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</si>
  <si>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</si>
  <si>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</si>
  <si>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</si>
  <si>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</si>
  <si>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</si>
  <si>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</si>
  <si>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</si>
  <si>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</si>
  <si>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</si>
  <si>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</si>
  <si>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</si>
  <si>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</si>
  <si>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</si>
  <si>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</si>
  <si>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</si>
  <si>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</si>
  <si>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</si>
  <si>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</si>
  <si>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</si>
  <si>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</si>
  <si>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</si>
  <si>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</si>
  <si>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</si>
  <si>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</si>
  <si>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</si>
  <si>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</si>
  <si>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</si>
  <si>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</si>
  <si>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</si>
  <si>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</si>
  <si>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</si>
  <si>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</si>
  <si>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</si>
  <si>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</si>
  <si>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</si>
  <si>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</si>
  <si>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</si>
  <si>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</si>
  <si>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</si>
  <si>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</si>
  <si>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</si>
  <si>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</si>
  <si>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</si>
  <si>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</si>
  <si>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</si>
  <si>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</si>
  <si>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</si>
  <si>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</si>
  <si>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</si>
  <si>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</si>
  <si>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</si>
  <si>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</si>
  <si>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</si>
  <si>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</si>
  <si>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</si>
  <si>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</si>
  <si>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</si>
  <si>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</si>
  <si>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</si>
  <si>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</si>
  <si>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</si>
  <si>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</si>
  <si>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</si>
  <si>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</si>
  <si>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</si>
  <si>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</si>
  <si>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</si>
  <si>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</si>
  <si>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</si>
  <si>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</si>
  <si>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</si>
  <si>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</si>
  <si>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</si>
  <si>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</si>
  <si>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</si>
  <si>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</si>
  <si>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</si>
  <si>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</si>
  <si>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</si>
  <si>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</si>
  <si>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</si>
  <si>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</si>
  <si>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</si>
  <si>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</si>
  <si>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</si>
  <si>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</si>
  <si>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</si>
  <si>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</si>
  <si>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</si>
  <si>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</si>
  <si>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</si>
  <si>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</si>
  <si>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</si>
  <si>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</si>
  <si>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</si>
  <si>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</si>
  <si>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</si>
  <si>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</si>
  <si>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</si>
  <si>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</si>
  <si>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</si>
  <si>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</si>
  <si>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</si>
  <si>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</si>
  <si>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</si>
  <si>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</si>
  <si>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</si>
  <si>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</si>
  <si>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</si>
  <si>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</si>
  <si>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</si>
  <si>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</si>
  <si>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</si>
  <si>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</si>
  <si>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</si>
  <si>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</si>
  <si>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</si>
  <si>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</si>
  <si>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</si>
  <si>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</si>
  <si>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</si>
  <si>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</si>
  <si>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</si>
  <si>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</si>
  <si>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</si>
  <si>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</si>
  <si>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</si>
  <si>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</si>
  <si>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</si>
  <si>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</si>
  <si>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</si>
  <si>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</si>
  <si>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</si>
  <si>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</si>
  <si>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</si>
  <si>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</si>
  <si>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</si>
  <si>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</si>
  <si>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</si>
  <si>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</si>
  <si>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</si>
  <si>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</si>
  <si>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</si>
  <si>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</si>
  <si>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</si>
  <si>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</si>
  <si>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</si>
  <si>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</si>
  <si>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</si>
  <si>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</si>
  <si>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</si>
  <si>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</si>
  <si>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</si>
  <si>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</si>
  <si>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</si>
  <si>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</si>
  <si>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</si>
  <si>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</si>
  <si>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</si>
  <si>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</si>
  <si>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</si>
  <si>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</si>
  <si>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</si>
  <si>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</si>
  <si>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</si>
  <si>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</si>
  <si>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</si>
  <si>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</si>
  <si>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</si>
  <si>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</si>
  <si>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</si>
  <si>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</si>
  <si>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</si>
  <si>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</si>
  <si>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</si>
  <si>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</si>
  <si>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</si>
  <si>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</si>
  <si>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</si>
  <si>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</si>
  <si>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</si>
  <si>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</si>
  <si>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</si>
  <si>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</si>
  <si>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</si>
  <si>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</si>
  <si>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</si>
  <si>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</si>
  <si>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</si>
  <si>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</si>
  <si>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</si>
  <si>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</si>
  <si>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</si>
  <si>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</si>
  <si>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</si>
  <si>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</si>
  <si>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</si>
  <si>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</si>
  <si>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</si>
  <si>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</si>
  <si>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</si>
  <si>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</si>
  <si>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</si>
  <si>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</si>
  <si>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</si>
  <si>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</si>
  <si>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</si>
  <si>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</si>
  <si>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</si>
  <si>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</si>
  <si>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</si>
  <si>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</si>
  <si>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</si>
  <si>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</si>
  <si>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</si>
  <si>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</si>
  <si>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</si>
  <si>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</si>
  <si>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</si>
  <si>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</si>
  <si>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</si>
  <si>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</si>
  <si>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</si>
  <si>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</si>
  <si>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</si>
  <si>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</si>
  <si>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</si>
  <si>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</si>
  <si>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</si>
  <si>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</si>
  <si>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</si>
  <si>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</si>
  <si>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</si>
  <si>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</si>
  <si>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</si>
  <si>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</si>
  <si>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</si>
  <si>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</si>
  <si>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</si>
  <si>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</si>
  <si>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</si>
  <si>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</si>
  <si>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</si>
  <si>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</si>
  <si>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</si>
  <si>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</si>
  <si>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</si>
  <si>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</si>
  <si>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</si>
  <si>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</si>
  <si>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</si>
  <si>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</si>
  <si>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</si>
  <si>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</si>
  <si>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</si>
  <si>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</si>
  <si>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</si>
  <si>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</si>
  <si>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</si>
  <si>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</si>
  <si>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</si>
  <si>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</si>
  <si>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</si>
  <si>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</si>
  <si>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</si>
  <si>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</si>
  <si>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</si>
  <si>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</si>
  <si>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</si>
  <si>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</si>
  <si>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</si>
  <si>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</si>
  <si>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</si>
  <si>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</si>
  <si>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</si>
  <si>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</si>
  <si>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</si>
  <si>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</si>
  <si>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</si>
  <si>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</si>
  <si>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</si>
  <si>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</si>
  <si>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</si>
  <si>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</si>
  <si>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</si>
  <si>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</si>
  <si>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</si>
  <si>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</si>
  <si>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</si>
  <si>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</si>
  <si>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</si>
  <si>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</si>
  <si>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</si>
  <si>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</si>
  <si>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</si>
  <si>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</si>
  <si>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</si>
  <si>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</si>
  <si>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</si>
  <si>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</si>
  <si>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</si>
  <si>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</si>
  <si>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</si>
  <si>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</si>
  <si>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</si>
  <si>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</si>
  <si>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</si>
  <si>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</si>
  <si>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</si>
  <si>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</si>
  <si>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</si>
  <si>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</si>
  <si>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</si>
  <si>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</si>
  <si>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</si>
  <si>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</si>
  <si>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</si>
  <si>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</si>
  <si>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</si>
  <si>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</si>
  <si>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</si>
  <si>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</si>
  <si>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</si>
  <si>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</si>
  <si>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</si>
  <si>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</si>
  <si>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</si>
  <si>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</si>
  <si>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</si>
  <si>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</si>
  <si>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</si>
  <si>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</si>
  <si>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</si>
  <si>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</si>
  <si>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</si>
  <si>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</si>
  <si>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</si>
  <si>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</si>
  <si>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</si>
  <si>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</si>
  <si>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</si>
  <si>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</si>
  <si>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</si>
  <si>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</si>
  <si>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</si>
  <si>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</si>
  <si>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</si>
  <si>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</si>
  <si>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</si>
  <si>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</si>
  <si>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</si>
  <si>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</si>
  <si>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</si>
  <si>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</si>
  <si>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</si>
  <si>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</si>
  <si>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</si>
  <si>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</si>
  <si>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</si>
  <si>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</si>
  <si>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</si>
  <si>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</si>
  <si>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</si>
  <si>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</si>
  <si>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</si>
  <si>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</si>
  <si>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</si>
  <si>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</si>
  <si>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</si>
  <si>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</si>
  <si>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</si>
  <si>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</si>
  <si>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</si>
  <si>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</si>
  <si>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</si>
  <si>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</si>
  <si>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</si>
  <si>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</si>
  <si>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</si>
  <si>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</si>
  <si>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</si>
  <si>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</si>
  <si>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</si>
  <si>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</si>
  <si>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</si>
  <si>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</si>
  <si>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</si>
  <si>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</si>
  <si>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</si>
  <si>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</si>
  <si>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</si>
  <si>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</si>
  <si>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</si>
  <si>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</si>
  <si>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</si>
  <si>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</si>
  <si>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</si>
  <si>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</si>
  <si>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</si>
  <si>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</si>
  <si>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</si>
  <si>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</si>
  <si>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</si>
  <si>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</si>
  <si>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</si>
  <si>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</si>
  <si>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</si>
  <si>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</si>
  <si>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</si>
  <si>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</si>
  <si>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</si>
  <si>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</si>
  <si>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</si>
  <si>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</si>
  <si>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</si>
  <si>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</si>
  <si>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</si>
  <si>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</si>
  <si>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</si>
  <si>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</si>
  <si>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</si>
  <si>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</si>
  <si>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</si>
  <si>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</si>
  <si>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</si>
  <si>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</si>
  <si>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</si>
  <si>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</si>
  <si>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</si>
  <si>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</si>
  <si>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</si>
  <si>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</si>
  <si>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</si>
  <si>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</si>
  <si>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</si>
  <si>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</si>
  <si>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</si>
  <si>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</si>
  <si>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</si>
  <si>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</si>
  <si>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</si>
  <si>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</si>
  <si>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</si>
  <si>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</si>
  <si>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</si>
  <si>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</si>
  <si>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</si>
  <si>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</si>
  <si>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</si>
  <si>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</si>
  <si>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</si>
  <si>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</si>
  <si>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</si>
  <si>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</si>
  <si>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</si>
  <si>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</si>
  <si>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</si>
  <si>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</si>
  <si>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</si>
  <si>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</si>
  <si>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</si>
  <si>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</si>
  <si>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</si>
  <si>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</si>
  <si>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</si>
  <si>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</si>
  <si>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</si>
  <si>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</si>
  <si>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</si>
  <si>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</si>
  <si>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</si>
  <si>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</si>
  <si>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</si>
  <si>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</si>
  <si>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</si>
  <si>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</si>
  <si>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</si>
  <si>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</si>
  <si>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</si>
  <si>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</si>
  <si>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</si>
  <si>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</si>
  <si>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</si>
  <si>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</si>
  <si>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</si>
  <si>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</si>
  <si>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</si>
  <si>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</si>
  <si>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</si>
  <si>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</si>
  <si>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</si>
  <si>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</si>
  <si>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</si>
  <si>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</si>
  <si>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</si>
  <si>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</si>
  <si>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</si>
  <si>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</si>
  <si>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</si>
  <si>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</si>
  <si>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</si>
  <si>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</si>
  <si>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</si>
  <si>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</si>
  <si>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</si>
  <si>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</si>
  <si>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</si>
  <si>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</si>
  <si>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</si>
  <si>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</si>
  <si>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</si>
  <si>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</si>
  <si>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</si>
  <si>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</si>
  <si>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</si>
  <si>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</si>
  <si>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</si>
  <si>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</si>
  <si>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</si>
  <si>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</si>
  <si>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</si>
  <si>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</si>
  <si>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</si>
  <si>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</si>
  <si>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</si>
  <si>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</si>
  <si>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</si>
  <si>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</si>
  <si>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</si>
  <si>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</si>
  <si>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</si>
  <si>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</si>
  <si>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</si>
  <si>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</si>
  <si>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</si>
  <si>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</si>
  <si>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</si>
  <si>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</si>
  <si>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</si>
  <si>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</si>
  <si>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</si>
  <si>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</si>
  <si>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</si>
  <si>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</si>
  <si>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</si>
  <si>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</si>
  <si>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</si>
  <si>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</si>
  <si>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</si>
  <si>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</si>
  <si>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</si>
  <si>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</si>
  <si>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</si>
  <si>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</si>
  <si>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</si>
  <si>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</si>
  <si>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</si>
  <si>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</si>
  <si>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</si>
  <si>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</si>
  <si>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</si>
  <si>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</si>
  <si>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</si>
  <si>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</si>
  <si>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</si>
  <si>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</si>
  <si>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</si>
  <si>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</si>
  <si>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</si>
  <si>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</si>
  <si>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</si>
  <si>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</si>
  <si>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</si>
  <si>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</si>
  <si>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</si>
  <si>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</si>
  <si>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</si>
  <si>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</si>
  <si>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</si>
  <si>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</si>
  <si>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</si>
  <si>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</si>
  <si>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</si>
  <si>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</si>
  <si>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</si>
  <si>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</si>
  <si>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</si>
  <si>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</si>
  <si>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</si>
  <si>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</si>
  <si>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</si>
  <si>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</si>
  <si>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</si>
  <si>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</si>
  <si>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</si>
  <si>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</si>
  <si>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</si>
  <si>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</si>
  <si>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</si>
  <si>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</si>
  <si>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</si>
  <si>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</si>
  <si>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</si>
  <si>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</si>
  <si>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</si>
  <si>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</si>
  <si>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</si>
  <si>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</si>
  <si>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</si>
  <si>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</si>
  <si>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</si>
  <si>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</si>
  <si>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</si>
  <si>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</si>
  <si>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</si>
  <si>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</si>
  <si>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</si>
  <si>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</si>
  <si>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</si>
  <si>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</si>
  <si>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</si>
  <si>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</si>
  <si>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</si>
  <si>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</si>
  <si>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</si>
  <si>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</si>
  <si>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</si>
  <si>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</si>
  <si>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</si>
  <si>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</si>
  <si>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</si>
  <si>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</si>
  <si>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</si>
  <si>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</si>
  <si>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</si>
  <si>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</si>
  <si>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</si>
  <si>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</si>
  <si>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</si>
  <si>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</si>
  <si>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</si>
  <si>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</si>
  <si>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</si>
  <si>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</si>
  <si>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</si>
  <si>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</si>
  <si>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</si>
  <si>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</si>
  <si>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</si>
  <si>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</si>
  <si>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</si>
  <si>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</si>
  <si>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</si>
  <si>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</si>
  <si>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</si>
  <si>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</si>
  <si>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</si>
  <si>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</si>
  <si>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</si>
  <si>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</si>
  <si>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</si>
  <si>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</si>
  <si>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</si>
  <si>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</si>
  <si>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</si>
  <si>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</si>
  <si>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</si>
  <si>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</si>
  <si>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</si>
  <si>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</si>
  <si>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</si>
  <si>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</si>
  <si>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</si>
  <si>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</si>
  <si>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</si>
  <si>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</si>
  <si>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</si>
  <si>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</si>
  <si>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</si>
  <si>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</si>
  <si>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</si>
  <si>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</si>
  <si>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</si>
  <si>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</si>
  <si>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</si>
  <si>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</si>
  <si>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</si>
  <si>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</si>
  <si>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</si>
  <si>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</si>
  <si>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</si>
  <si>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</si>
  <si>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</si>
  <si>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</si>
  <si>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</si>
  <si>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</si>
  <si>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</si>
  <si>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</si>
  <si>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</si>
  <si>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</si>
  <si>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</si>
  <si>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</si>
  <si>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</si>
  <si>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</si>
  <si>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</si>
  <si>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</si>
  <si>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</si>
  <si>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</si>
  <si>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</si>
  <si>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</si>
  <si>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</si>
  <si>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</si>
  <si>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</si>
  <si>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</si>
  <si>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</si>
  <si>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</si>
  <si>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</si>
  <si>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</si>
  <si>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</si>
  <si>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</si>
  <si>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</si>
  <si>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</si>
  <si>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</si>
  <si>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</si>
  <si>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</si>
  <si>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</si>
  <si>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</si>
  <si>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</si>
  <si>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</si>
  <si>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</si>
  <si>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</si>
  <si>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</si>
  <si>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</si>
  <si>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</si>
  <si>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</si>
  <si>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</si>
  <si>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</si>
  <si>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</si>
  <si>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</si>
  <si>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</si>
  <si>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</si>
  <si>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</si>
  <si>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</si>
  <si>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</si>
  <si>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</si>
  <si>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</si>
  <si>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</si>
  <si>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</si>
  <si>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</si>
  <si>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</si>
  <si>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</si>
  <si>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</si>
  <si>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</si>
  <si>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</si>
  <si>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</si>
  <si>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</si>
  <si>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</si>
  <si>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</si>
  <si>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</si>
  <si>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</si>
  <si>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</si>
  <si>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</si>
  <si>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</si>
  <si>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</si>
  <si>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</si>
  <si>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</si>
  <si>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</si>
  <si>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</si>
  <si>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</si>
  <si>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</si>
  <si>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</si>
  <si>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</si>
  <si>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</si>
  <si>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</si>
  <si>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</si>
  <si>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</si>
  <si>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</si>
  <si>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</si>
  <si>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</si>
  <si>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</si>
  <si>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</si>
  <si>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</si>
  <si>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</si>
  <si>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</si>
  <si>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</si>
  <si>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</si>
  <si>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</si>
  <si>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</si>
  <si>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</si>
  <si>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</si>
  <si>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</si>
  <si>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</si>
  <si>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</si>
  <si>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</si>
  <si>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</si>
  <si>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</si>
  <si>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</si>
  <si>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</si>
  <si>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</si>
  <si>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</si>
  <si>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</si>
  <si>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</si>
  <si>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</si>
  <si>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</si>
  <si>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</si>
  <si>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</si>
  <si>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</si>
  <si>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</si>
  <si>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</si>
  <si>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</si>
  <si>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</si>
  <si>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</si>
  <si>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</si>
  <si>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</si>
  <si>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</si>
  <si>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</si>
  <si>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</si>
  <si>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</si>
  <si>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</si>
  <si>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</si>
  <si>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</si>
  <si>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</si>
  <si>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</si>
  <si>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</si>
  <si>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</si>
  <si>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</si>
  <si>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</si>
  <si>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</si>
  <si>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</si>
  <si>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</si>
  <si>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</si>
  <si>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</si>
  <si>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</si>
  <si>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</si>
  <si>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</si>
  <si>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</si>
  <si>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</si>
  <si>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</si>
  <si>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</si>
  <si>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</si>
  <si>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</si>
  <si>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</si>
  <si>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</si>
  <si>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</si>
  <si>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</si>
  <si>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</si>
  <si>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</si>
  <si>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</si>
  <si>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</si>
  <si>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</si>
  <si>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</si>
  <si>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</si>
  <si>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</si>
  <si>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</si>
  <si>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</si>
  <si>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</si>
  <si>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</si>
  <si>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</si>
  <si>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</si>
  <si>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</si>
  <si>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</si>
  <si>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</si>
  <si>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</si>
  <si>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</si>
  <si>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</si>
  <si>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</si>
  <si>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</si>
  <si>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</si>
  <si>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</si>
  <si>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</si>
  <si>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</si>
  <si>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</si>
  <si>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</si>
  <si>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</si>
  <si>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</si>
  <si>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</si>
  <si>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</si>
  <si>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</si>
  <si>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</si>
  <si>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</si>
  <si>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</si>
  <si>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</si>
  <si>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</si>
  <si>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</si>
  <si>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</si>
  <si>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</si>
  <si>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</si>
  <si>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</si>
  <si>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</si>
  <si>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</si>
  <si>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</si>
  <si>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</si>
  <si>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</si>
  <si>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</si>
  <si>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</si>
  <si>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</si>
  <si>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</si>
  <si>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</si>
  <si>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</si>
  <si>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</si>
  <si>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</si>
  <si>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</si>
  <si>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</si>
  <si>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</si>
  <si>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</si>
  <si>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</si>
  <si>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</si>
  <si>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</si>
  <si>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</si>
  <si>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</si>
  <si>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</si>
  <si>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</si>
  <si>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</si>
  <si>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</si>
  <si>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</si>
  <si>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</si>
  <si>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</si>
  <si>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</si>
  <si>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</si>
  <si>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</si>
  <si>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</si>
  <si>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</si>
  <si>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</si>
  <si>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</si>
  <si>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</si>
  <si>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</si>
  <si>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</si>
  <si>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</si>
  <si>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</si>
  <si>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</si>
  <si>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</si>
  <si>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</si>
  <si>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</si>
  <si>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</si>
  <si>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</si>
  <si>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</si>
  <si>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</si>
  <si>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</si>
  <si>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</si>
  <si>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</si>
  <si>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</si>
  <si>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</si>
  <si>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</si>
  <si>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</si>
  <si>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</si>
  <si>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</si>
  <si>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</si>
  <si>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</si>
  <si>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</si>
  <si>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</si>
  <si>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</si>
  <si>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</si>
  <si>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</si>
  <si>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</si>
  <si>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</si>
  <si>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</si>
  <si>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</si>
  <si>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</si>
  <si>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</si>
  <si>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</si>
  <si>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</si>
  <si>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</si>
  <si>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</si>
  <si>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</si>
  <si>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</si>
  <si>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</si>
  <si>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</si>
  <si>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</si>
  <si>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</si>
  <si>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</si>
  <si>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</si>
  <si>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</si>
  <si>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</si>
  <si>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</si>
  <si>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</si>
  <si>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</si>
  <si>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</si>
  <si>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</si>
  <si>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</si>
  <si>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</si>
  <si>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</si>
  <si>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</si>
  <si>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</si>
  <si>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</si>
  <si>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</si>
  <si>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</si>
  <si>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</si>
  <si>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</si>
  <si>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</si>
  <si>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</si>
  <si>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</si>
  <si>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</si>
  <si>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</si>
  <si>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</si>
  <si>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</si>
  <si>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</si>
  <si>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</si>
  <si>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</si>
  <si>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</si>
  <si>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</si>
  <si>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</si>
  <si>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</si>
  <si>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</si>
  <si>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</si>
  <si>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</si>
  <si>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</si>
  <si>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</si>
  <si>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</si>
  <si>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</si>
  <si>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</si>
  <si>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</si>
  <si>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</si>
  <si>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</si>
  <si>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</si>
  <si>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</si>
  <si>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</si>
  <si>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</si>
  <si>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</si>
  <si>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</si>
  <si>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</si>
  <si>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</si>
  <si>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</si>
  <si>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</si>
  <si>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</si>
  <si>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</si>
  <si>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</si>
  <si>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</si>
  <si>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</si>
  <si>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</si>
  <si>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</si>
  <si>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</si>
  <si>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</si>
  <si>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</si>
  <si>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</si>
  <si>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</si>
  <si>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</si>
  <si>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</si>
  <si>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</si>
  <si>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</si>
  <si>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</si>
  <si>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</si>
  <si>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</si>
  <si>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</si>
  <si>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</si>
  <si>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</si>
  <si>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</si>
  <si>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</si>
  <si>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</si>
  <si>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</si>
  <si>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</si>
  <si>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</si>
  <si>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</si>
  <si>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</si>
  <si>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</si>
  <si>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</si>
  <si>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</si>
  <si>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</si>
  <si>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</si>
  <si>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</si>
  <si>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</si>
  <si>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</si>
  <si>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</si>
  <si>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</si>
  <si>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</si>
  <si>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</si>
  <si>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</si>
  <si>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</si>
  <si>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</si>
  <si>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</si>
  <si>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</si>
  <si>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</si>
  <si>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</si>
  <si>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</si>
  <si>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</si>
  <si>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</si>
  <si>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</si>
  <si>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</si>
  <si>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</si>
  <si>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</si>
  <si>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</si>
  <si>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</si>
  <si>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</si>
  <si>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</si>
  <si>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</si>
  <si>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</si>
  <si>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</si>
  <si>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</si>
  <si>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</si>
  <si>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</si>
  <si>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</si>
  <si>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</si>
  <si>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</si>
  <si>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</si>
  <si>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</si>
  <si>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</si>
  <si>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</si>
  <si>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</si>
  <si>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</si>
  <si>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</si>
  <si>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</si>
  <si>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</si>
  <si>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</si>
  <si>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</si>
  <si>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</si>
  <si>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</si>
  <si>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</si>
  <si>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</si>
  <si>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</si>
  <si>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</si>
  <si>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</si>
  <si>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</si>
  <si>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</si>
  <si>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</si>
  <si>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</si>
  <si>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</si>
  <si>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</si>
  <si>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</si>
  <si>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</si>
  <si>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</si>
  <si>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</si>
  <si>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</si>
  <si>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</si>
  <si>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</si>
  <si>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</si>
  <si>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</si>
  <si>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</si>
  <si>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</si>
  <si>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</si>
  <si>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</si>
  <si>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</si>
  <si>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</si>
  <si>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</si>
  <si>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</si>
  <si>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</si>
  <si>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</si>
  <si>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</si>
  <si>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</si>
  <si>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</si>
  <si>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</si>
  <si>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</si>
  <si>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</si>
  <si>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</si>
  <si>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</si>
  <si>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</si>
  <si>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</si>
  <si>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</si>
  <si>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</si>
  <si>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</si>
  <si>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</si>
  <si>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</si>
  <si>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</si>
  <si>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</si>
  <si>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</si>
  <si>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</si>
  <si>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</si>
  <si>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</si>
  <si>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</si>
  <si>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</si>
  <si>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</si>
  <si>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</si>
  <si>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</si>
  <si>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</si>
  <si>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</si>
  <si>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</si>
  <si>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</si>
  <si>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</si>
  <si>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</si>
  <si>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</si>
  <si>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</si>
  <si>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</si>
  <si>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</si>
  <si>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</si>
  <si>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</si>
  <si>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</si>
  <si>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</si>
  <si>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</si>
  <si>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</si>
  <si>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</si>
  <si>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</si>
  <si>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</si>
  <si>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</si>
  <si>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</si>
  <si>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</si>
  <si>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</si>
  <si>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</si>
  <si>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</si>
  <si>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</si>
  <si>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</si>
  <si>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</si>
  <si>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</si>
  <si>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</si>
  <si>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</si>
  <si>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</si>
  <si>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</si>
  <si>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</si>
  <si>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</si>
  <si>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</si>
  <si>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</si>
  <si>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</si>
  <si>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</si>
  <si>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</si>
  <si>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</si>
  <si>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</si>
  <si>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</si>
  <si>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</si>
  <si>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</si>
  <si>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</si>
  <si>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</si>
  <si>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</si>
  <si>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</si>
  <si>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</si>
  <si>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</si>
  <si>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</si>
  <si>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</si>
  <si>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</si>
  <si>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</si>
  <si>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</si>
  <si>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</si>
  <si>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</si>
  <si>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</si>
  <si>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</si>
  <si>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</si>
  <si>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</si>
  <si>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</si>
  <si>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</si>
  <si>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</si>
  <si>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</si>
  <si>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</si>
  <si>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</si>
  <si>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</si>
  <si>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</si>
  <si>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</si>
  <si>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</si>
  <si>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</si>
  <si>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</si>
  <si>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</si>
  <si>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</si>
  <si>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</si>
  <si>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</si>
  <si>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</si>
  <si>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</si>
  <si>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</si>
  <si>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</si>
  <si>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</si>
  <si>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</si>
  <si>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</si>
  <si>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</si>
  <si>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</si>
  <si>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</si>
  <si>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</si>
  <si>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</si>
  <si>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</si>
  <si>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</si>
  <si>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</si>
  <si>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</si>
  <si>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</si>
  <si>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</si>
  <si>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</si>
  <si>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</si>
  <si>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</si>
  <si>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</si>
  <si>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</si>
  <si>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</si>
  <si>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</si>
  <si>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</si>
  <si>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</si>
  <si>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</si>
  <si>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</si>
  <si>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</si>
  <si>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</si>
  <si>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</si>
  <si>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</si>
  <si>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</si>
  <si>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</si>
  <si>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</si>
  <si>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</si>
  <si>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</si>
  <si>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</si>
  <si>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</si>
  <si>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</si>
  <si>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</si>
  <si>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</si>
  <si>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</si>
  <si>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</si>
  <si>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</si>
  <si>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</si>
  <si>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</si>
  <si>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</si>
  <si>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</si>
  <si>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</si>
  <si>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</si>
  <si>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</si>
  <si>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</si>
  <si>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</si>
  <si>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</si>
  <si>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</si>
  <si>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</si>
  <si>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</si>
  <si>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</si>
  <si>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</si>
  <si>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</si>
  <si>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</si>
  <si>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</si>
  <si>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</si>
  <si>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</si>
  <si>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</si>
  <si>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</si>
  <si>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</si>
  <si>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</si>
  <si>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</si>
  <si>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</si>
  <si>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</si>
  <si>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</si>
  <si>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</si>
  <si>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</si>
  <si>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</si>
  <si>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</si>
  <si>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</si>
  <si>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</si>
  <si>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</si>
  <si>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</si>
  <si>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</si>
  <si>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</si>
  <si>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</si>
  <si>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</si>
  <si>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</si>
  <si>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</si>
  <si>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</si>
  <si>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</si>
  <si>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</si>
  <si>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</si>
  <si>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</si>
  <si>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</si>
  <si>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</si>
  <si>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</si>
  <si>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</si>
  <si>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</si>
  <si>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</si>
  <si>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</si>
  <si>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</si>
  <si>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</si>
  <si>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</si>
  <si>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</si>
  <si>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</si>
  <si>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</si>
  <si>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</si>
  <si>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</si>
  <si>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</si>
  <si>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</si>
  <si>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</si>
  <si>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</si>
  <si>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</si>
  <si>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</si>
  <si>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</si>
  <si>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</si>
  <si>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</si>
  <si>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</si>
  <si>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</si>
  <si>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</si>
  <si>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</si>
  <si>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</si>
  <si>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</si>
  <si>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</si>
  <si>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</si>
  <si>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</si>
  <si>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</si>
  <si>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</si>
  <si>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</si>
  <si>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</si>
  <si>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</si>
  <si>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</si>
  <si>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</si>
  <si>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</si>
  <si>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</si>
  <si>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</si>
  <si>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</si>
  <si>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</si>
  <si>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</si>
  <si>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</si>
  <si>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</si>
  <si>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</si>
  <si>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</si>
  <si>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</si>
  <si>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</si>
  <si>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</si>
  <si>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</si>
  <si>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</si>
  <si>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</si>
  <si>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</si>
  <si>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</si>
  <si>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</si>
  <si>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</si>
  <si>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</si>
  <si>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</si>
  <si>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</si>
  <si>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</si>
  <si>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</si>
  <si>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</si>
  <si>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</si>
  <si>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</si>
  <si>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</si>
  <si>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</si>
  <si>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</si>
  <si>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</si>
  <si>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</si>
  <si>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</si>
  <si>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</si>
  <si>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</si>
  <si>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</si>
  <si>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</si>
  <si>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</si>
  <si>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</si>
  <si>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</si>
  <si>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</si>
  <si>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</si>
  <si>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</si>
  <si>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</si>
  <si>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</si>
  <si>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</si>
  <si>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</si>
  <si>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</si>
  <si>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</si>
  <si>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</si>
  <si>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</si>
  <si>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</si>
  <si>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</si>
  <si>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</si>
  <si>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</si>
  <si>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</si>
  <si>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</si>
  <si>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</si>
  <si>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</si>
  <si>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</si>
  <si>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</si>
  <si>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</si>
  <si>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</si>
  <si>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</si>
  <si>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</si>
  <si>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</si>
  <si>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</si>
  <si>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</si>
  <si>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</si>
  <si>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</si>
  <si>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</si>
  <si>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</si>
  <si>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</si>
  <si>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</si>
  <si>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</si>
  <si>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</si>
  <si>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</si>
  <si>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</si>
  <si>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</si>
  <si>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</si>
  <si>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</si>
  <si>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</si>
  <si>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</si>
  <si>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</si>
  <si>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</si>
  <si>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</si>
  <si>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</si>
  <si>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</si>
  <si>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</si>
  <si>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</si>
  <si>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</si>
  <si>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</si>
  <si>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</si>
  <si>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</si>
  <si>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</si>
  <si>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</si>
  <si>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</si>
  <si>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</si>
  <si>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</si>
  <si>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</si>
  <si>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</si>
  <si>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</si>
  <si>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</si>
  <si>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</si>
  <si>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</si>
  <si>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</si>
  <si>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</si>
  <si>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</si>
  <si>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</si>
  <si>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</si>
  <si>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</si>
  <si>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</si>
  <si>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</si>
  <si>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</si>
  <si>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</si>
  <si>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</si>
  <si>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</si>
  <si>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</si>
  <si>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</si>
  <si>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</si>
  <si>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</si>
  <si>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</si>
  <si>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</si>
  <si>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</si>
  <si>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</si>
  <si>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</si>
  <si>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</si>
  <si>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</si>
  <si>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</si>
  <si>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</si>
  <si>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</si>
  <si>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</si>
  <si>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</si>
  <si>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</si>
  <si>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</si>
  <si>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</si>
  <si>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</si>
  <si>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</si>
  <si>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</si>
  <si>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</si>
  <si>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</si>
  <si>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</si>
  <si>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</si>
  <si>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</si>
  <si>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</si>
  <si>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</si>
  <si>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</si>
  <si>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</si>
  <si>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</si>
  <si>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</si>
  <si>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</si>
  <si>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</si>
  <si>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</si>
  <si>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</si>
  <si>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</si>
  <si>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</si>
  <si>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</si>
  <si>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</si>
  <si>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</si>
  <si>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</si>
  <si>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</si>
  <si>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</si>
  <si>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</si>
  <si>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</si>
  <si>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</si>
  <si>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</si>
  <si>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</si>
  <si>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</si>
  <si>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</si>
  <si>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</si>
  <si>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</si>
  <si>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</si>
  <si>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</si>
  <si>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</si>
  <si>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</si>
  <si>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</si>
  <si>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</si>
  <si>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</si>
  <si>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</si>
  <si>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</si>
  <si>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</si>
  <si>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</si>
  <si>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</si>
  <si>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</si>
  <si>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</si>
  <si>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</si>
  <si>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</si>
  <si>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</si>
  <si>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</si>
  <si>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</si>
  <si>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</si>
  <si>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</si>
  <si>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</si>
  <si>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</si>
  <si>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</si>
  <si>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</si>
  <si>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</si>
  <si>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</si>
  <si>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</si>
  <si>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</si>
  <si>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</si>
  <si>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</si>
  <si>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</si>
  <si>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</si>
  <si>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</si>
  <si>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</si>
  <si>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</si>
  <si>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</si>
  <si>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</si>
  <si>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</si>
  <si>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</si>
  <si>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</si>
  <si>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</si>
  <si>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</si>
  <si>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</si>
  <si>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</si>
  <si>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</si>
  <si>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</si>
  <si>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</si>
  <si>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</si>
  <si>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</si>
  <si>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</si>
  <si>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</si>
  <si>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</si>
  <si>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</si>
  <si>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</si>
  <si>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</si>
  <si>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</si>
  <si>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</si>
  <si>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</si>
  <si>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</si>
  <si>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</si>
  <si>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</si>
  <si>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</si>
  <si>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</si>
  <si>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</si>
  <si>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</si>
  <si>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</si>
  <si>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</si>
  <si>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</si>
  <si>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</si>
  <si>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</si>
  <si>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</si>
  <si>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</si>
  <si>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</si>
  <si>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</si>
  <si>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</si>
  <si>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</si>
  <si>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</si>
  <si>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</si>
  <si>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</si>
  <si>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</si>
  <si>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</si>
  <si>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</si>
  <si>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</si>
  <si>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</si>
  <si>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</si>
  <si>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</si>
  <si>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</si>
  <si>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</si>
  <si>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</si>
  <si>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</si>
  <si>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</si>
  <si>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</si>
  <si>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</si>
  <si>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</si>
  <si>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</si>
  <si>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</si>
  <si>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</si>
  <si>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</si>
  <si>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</si>
  <si>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</si>
  <si>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</si>
  <si>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</si>
  <si>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</si>
  <si>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</si>
  <si>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</si>
  <si>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</si>
  <si>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</si>
  <si>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</si>
  <si>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</si>
  <si>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</si>
  <si>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</si>
  <si>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</si>
  <si>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</si>
  <si>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</si>
  <si>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</si>
  <si>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</si>
  <si>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</si>
  <si>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</si>
  <si>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</si>
  <si>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</si>
  <si>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</si>
  <si>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</si>
  <si>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</si>
  <si>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</si>
  <si>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</si>
  <si>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</si>
  <si>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</si>
  <si>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</si>
  <si>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</si>
  <si>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</si>
  <si>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</si>
  <si>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</si>
  <si>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</si>
  <si>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</si>
  <si>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</si>
  <si>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</si>
  <si>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</si>
  <si>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</si>
  <si>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</si>
  <si>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</si>
  <si>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</si>
  <si>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</si>
  <si>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</si>
  <si>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</si>
  <si>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</si>
  <si>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</si>
  <si>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</si>
  <si>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</si>
  <si>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</si>
  <si>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</si>
  <si>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</si>
  <si>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</si>
  <si>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</si>
  <si>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</si>
  <si>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</si>
  <si>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</si>
  <si>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</si>
  <si>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</si>
  <si>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</si>
  <si>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</si>
  <si>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</si>
  <si>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</si>
  <si>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</si>
  <si>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</si>
  <si>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</si>
  <si>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</si>
  <si>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</si>
  <si>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</si>
  <si>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</si>
  <si>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</si>
  <si>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</si>
  <si>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</si>
  <si>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</si>
  <si>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</si>
  <si>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</si>
  <si>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</si>
  <si>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</si>
  <si>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</si>
  <si>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</si>
  <si>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</si>
  <si>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</si>
  <si>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</si>
  <si>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</si>
  <si>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</si>
  <si>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</si>
  <si>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</si>
  <si>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</si>
  <si>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</si>
  <si>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</si>
  <si>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</si>
  <si>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</si>
  <si>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</si>
  <si>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</si>
  <si>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</si>
  <si>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</si>
  <si>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</si>
  <si>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</si>
  <si>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</si>
  <si>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</si>
  <si>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</si>
  <si>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</si>
  <si>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</si>
  <si>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</si>
  <si>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</si>
  <si>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</si>
  <si>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</si>
  <si>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</si>
  <si>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</si>
  <si>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</si>
  <si>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</si>
  <si>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</si>
  <si>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</si>
  <si>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</si>
  <si>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</si>
  <si>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</si>
  <si>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</si>
  <si>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</si>
  <si>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</si>
  <si>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</si>
  <si>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</si>
  <si>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</si>
  <si>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</si>
  <si>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</si>
  <si>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</si>
  <si>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</si>
  <si>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</si>
  <si>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</si>
  <si>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</si>
  <si>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</si>
  <si>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</si>
  <si>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</si>
  <si>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</si>
  <si>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</si>
  <si>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</si>
  <si>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</si>
  <si>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</si>
  <si>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</si>
  <si>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</si>
  <si>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</si>
  <si>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</si>
  <si>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</si>
  <si>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</si>
  <si>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</si>
  <si>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</si>
  <si>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</si>
  <si>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</si>
  <si>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</si>
  <si>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</si>
  <si>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</si>
  <si>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</si>
  <si>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</si>
  <si>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</si>
  <si>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</si>
  <si>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</si>
  <si>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</si>
  <si>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</si>
  <si>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</si>
  <si>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</si>
  <si>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</si>
  <si>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</si>
  <si>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</si>
  <si>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</si>
  <si>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</si>
  <si>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</si>
  <si>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</si>
  <si>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</si>
  <si>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</si>
  <si>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</si>
  <si>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</si>
  <si>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</si>
  <si>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</si>
  <si>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</si>
  <si>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</si>
  <si>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</si>
  <si>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</si>
  <si>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</si>
  <si>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</si>
  <si>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</si>
  <si>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</si>
  <si>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</si>
  <si>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</si>
  <si>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</si>
  <si>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</si>
  <si>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</si>
  <si>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</si>
  <si>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</si>
  <si>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</si>
  <si>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</si>
  <si>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</si>
  <si>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</si>
  <si>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</si>
  <si>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</si>
  <si>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</si>
  <si>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</si>
  <si>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</si>
  <si>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</si>
  <si>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</si>
  <si>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</si>
  <si>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</si>
  <si>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</si>
  <si>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</si>
  <si>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</si>
  <si>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</si>
  <si>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</si>
  <si>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</si>
  <si>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</si>
  <si>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</si>
  <si>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</si>
  <si>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</si>
  <si>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</si>
  <si>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</si>
  <si>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</si>
  <si>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</si>
  <si>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</si>
  <si>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</si>
  <si>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</si>
  <si>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</si>
  <si>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</si>
  <si>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</si>
  <si>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</si>
  <si>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</si>
  <si>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</si>
  <si>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</si>
  <si>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</si>
  <si>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</si>
  <si>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</si>
  <si>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</si>
  <si>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</si>
  <si>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</si>
  <si>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</si>
  <si>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</si>
  <si>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</si>
  <si>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</si>
  <si>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</si>
  <si>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</si>
  <si>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</si>
  <si>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</si>
  <si>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</si>
  <si>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</si>
  <si>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</si>
  <si>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</si>
  <si>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</si>
  <si>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</si>
  <si>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</si>
  <si>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</si>
  <si>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</si>
  <si>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</si>
  <si>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</si>
  <si>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</si>
  <si>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</si>
  <si>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</si>
  <si>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</si>
  <si>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</si>
  <si>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</si>
  <si>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</si>
  <si>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</si>
  <si>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</si>
  <si>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</si>
  <si>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</si>
  <si>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</si>
  <si>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</si>
  <si>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</si>
  <si>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</si>
  <si>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</si>
  <si>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</si>
  <si>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</si>
  <si>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</si>
  <si>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</si>
  <si>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</si>
  <si>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</si>
  <si>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</si>
  <si>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</si>
  <si>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</si>
  <si>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</si>
  <si>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</si>
  <si>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</si>
  <si>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</si>
  <si>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</si>
  <si>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</si>
  <si>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</si>
  <si>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</si>
  <si>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</si>
  <si>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</si>
  <si>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</si>
  <si>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</si>
  <si>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</si>
  <si>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</si>
  <si>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</si>
  <si>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</si>
  <si>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</si>
  <si>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</si>
  <si>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</si>
  <si>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</si>
  <si>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</si>
  <si>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</si>
  <si>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</si>
  <si>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</si>
  <si>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</si>
  <si>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</si>
  <si>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</si>
  <si>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</si>
  <si>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</si>
  <si>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</si>
  <si>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</si>
  <si>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</si>
  <si>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</si>
  <si>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</si>
  <si>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</si>
  <si>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</si>
  <si>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</si>
  <si>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</si>
  <si>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</si>
  <si>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</si>
  <si>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</si>
  <si>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</si>
  <si>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</si>
  <si>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</si>
  <si>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</si>
  <si>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</si>
  <si>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</si>
  <si>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</si>
  <si>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</si>
  <si>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</si>
  <si>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</si>
  <si>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</si>
  <si>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</si>
  <si>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</si>
  <si>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</si>
  <si>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</si>
  <si>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</si>
  <si>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</si>
  <si>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</si>
  <si>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</si>
  <si>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</si>
  <si>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</si>
  <si>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</si>
  <si>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</si>
  <si>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</si>
  <si>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</si>
  <si>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</si>
  <si>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</si>
  <si>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</si>
  <si>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</si>
  <si>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</si>
  <si>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</si>
  <si>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</si>
  <si>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</si>
  <si>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</si>
  <si>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</si>
  <si>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</si>
  <si>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</si>
  <si>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</si>
  <si>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</si>
  <si>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</si>
  <si>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</si>
  <si>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</si>
  <si>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</si>
  <si>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</si>
  <si>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</si>
  <si>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</si>
  <si>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</si>
  <si>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</si>
  <si>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</si>
  <si>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</si>
  <si>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</si>
  <si>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</si>
  <si>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</si>
  <si>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</si>
  <si>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</si>
  <si>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</si>
  <si>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</si>
  <si>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</si>
  <si>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</si>
  <si>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</si>
  <si>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</si>
  <si>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</si>
  <si>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</si>
  <si>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</si>
  <si>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</si>
  <si>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</si>
  <si>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</si>
  <si>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</si>
  <si>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</si>
  <si>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</si>
  <si>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</si>
  <si>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</si>
  <si>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</si>
  <si>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</si>
  <si>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</si>
  <si>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</si>
  <si>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</si>
  <si>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</si>
  <si>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</si>
  <si>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</si>
  <si>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</si>
  <si>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</si>
  <si>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</si>
  <si>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</si>
  <si>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</si>
  <si>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</si>
  <si>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</si>
  <si>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</si>
  <si>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</si>
  <si>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</si>
  <si>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</si>
  <si>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</si>
  <si>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</si>
  <si>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</si>
  <si>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</si>
  <si>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</si>
  <si>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</si>
  <si>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</si>
  <si>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</si>
  <si>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</si>
  <si>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</si>
  <si>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</si>
  <si>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</si>
  <si>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</si>
  <si>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</si>
  <si>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</si>
  <si>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</si>
  <si>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</si>
  <si>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</si>
  <si>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</si>
  <si>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</si>
  <si>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</si>
  <si>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</si>
  <si>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</si>
  <si>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</si>
  <si>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</si>
  <si>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</si>
  <si>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</si>
  <si>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</si>
  <si>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</si>
  <si>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</si>
  <si>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</si>
  <si>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</si>
  <si>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</si>
  <si>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</si>
  <si>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</si>
  <si>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</si>
  <si>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</si>
  <si>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</si>
  <si>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</si>
  <si>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</si>
  <si>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</si>
  <si>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</si>
  <si>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</si>
  <si>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</si>
  <si>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</si>
  <si>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</si>
  <si>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</si>
  <si>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</si>
  <si>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</si>
  <si>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</si>
  <si>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</si>
  <si>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</si>
  <si>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</si>
  <si>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</si>
  <si>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</si>
  <si>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</si>
  <si>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</si>
  <si>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</si>
  <si>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</si>
  <si>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</si>
  <si>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</si>
  <si>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</si>
  <si>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</si>
  <si>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</si>
  <si>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</si>
  <si>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</si>
  <si>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</si>
  <si>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</si>
  <si>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</si>
  <si>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</si>
  <si>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</si>
  <si>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</si>
  <si>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</si>
  <si>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</si>
  <si>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</si>
  <si>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</si>
  <si>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</si>
  <si>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</si>
  <si>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</si>
  <si>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</si>
  <si>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</si>
  <si>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</si>
  <si>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</si>
  <si>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</si>
  <si>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</si>
  <si>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</si>
  <si>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</si>
  <si>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</si>
  <si>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</si>
  <si>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</si>
  <si>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</si>
  <si>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</si>
  <si>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</si>
  <si>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</si>
  <si>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</si>
  <si>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</si>
  <si>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</si>
  <si>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</si>
  <si>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</si>
  <si>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</si>
  <si>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</si>
  <si>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</si>
  <si>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</si>
  <si>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</si>
  <si>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</si>
  <si>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</si>
  <si>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</si>
  <si>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</si>
  <si>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</si>
  <si>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</si>
  <si>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</si>
  <si>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</si>
  <si>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</si>
  <si>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</si>
  <si>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</si>
  <si>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</si>
  <si>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</si>
  <si>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</si>
  <si>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</si>
  <si>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</si>
  <si>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</si>
  <si>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</si>
  <si>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</si>
  <si>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</si>
  <si>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</si>
  <si>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</si>
  <si>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</si>
  <si>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</si>
  <si>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</si>
  <si>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</si>
  <si>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</si>
  <si>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</si>
  <si>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</si>
  <si>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</si>
  <si>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</si>
  <si>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</si>
  <si>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</si>
  <si>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</si>
  <si>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</si>
  <si>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</si>
  <si>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</si>
  <si>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</si>
  <si>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</si>
  <si>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</si>
  <si>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</si>
  <si>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</si>
  <si>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</si>
  <si>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</si>
  <si>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</si>
  <si>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</si>
  <si>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</si>
  <si>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</si>
  <si>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</si>
  <si>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</si>
  <si>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</si>
  <si>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</si>
  <si>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</si>
  <si>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</si>
  <si>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</si>
  <si>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</si>
  <si>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</si>
  <si>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</si>
  <si>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</si>
  <si>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</si>
  <si>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</si>
  <si>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</si>
  <si>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</si>
  <si>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</si>
  <si>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</si>
  <si>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</si>
  <si>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</si>
  <si>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</si>
  <si>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</si>
  <si>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</si>
  <si>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</si>
  <si>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</si>
  <si>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</si>
  <si>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</si>
  <si>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</si>
  <si>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</si>
  <si>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</si>
  <si>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</si>
  <si>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</si>
  <si>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</si>
  <si>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</si>
  <si>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</si>
  <si>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</si>
  <si>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</si>
  <si>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</si>
  <si>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</si>
  <si>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</si>
  <si>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</si>
  <si>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</si>
  <si>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</si>
  <si>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</si>
  <si>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</si>
  <si>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</si>
  <si>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</si>
  <si>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</si>
  <si>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</si>
  <si>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</si>
  <si>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</si>
  <si>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</si>
  <si>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</si>
  <si>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</si>
  <si>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</si>
  <si>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</si>
  <si>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</si>
  <si>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</si>
  <si>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</si>
  <si>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</si>
  <si>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</si>
  <si>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</si>
  <si>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</si>
  <si>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</si>
  <si>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</si>
  <si>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</si>
  <si>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</si>
  <si>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</si>
  <si>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</si>
  <si>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</si>
  <si>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</si>
  <si>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</si>
  <si>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</si>
  <si>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</si>
  <si>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</si>
  <si>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</si>
  <si>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</si>
  <si>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</si>
  <si>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</si>
  <si>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</si>
  <si>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</si>
  <si>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</si>
  <si>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</si>
  <si>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</si>
  <si>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</si>
  <si>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</si>
  <si>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</si>
  <si>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</si>
  <si>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</si>
  <si>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</si>
  <si>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</si>
  <si>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</si>
  <si>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</si>
  <si>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</si>
  <si>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</si>
  <si>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</si>
  <si>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</si>
  <si>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</si>
  <si>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</si>
  <si>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</si>
  <si>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</si>
  <si>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</si>
  <si>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</si>
  <si>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</si>
  <si>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</si>
  <si>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</si>
  <si>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</si>
  <si>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</si>
  <si>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</si>
  <si>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</si>
  <si>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</si>
  <si>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</si>
  <si>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</si>
  <si>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</si>
  <si>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</si>
  <si>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</si>
  <si>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</si>
  <si>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</si>
  <si>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</si>
  <si>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</si>
  <si>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</si>
  <si>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</si>
  <si>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</si>
  <si>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</si>
  <si>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</si>
  <si>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</si>
  <si>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</si>
  <si>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</si>
  <si>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</si>
  <si>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</si>
  <si>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</si>
  <si>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</si>
  <si>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</si>
  <si>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</si>
  <si>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</si>
  <si>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</si>
  <si>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</si>
  <si>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</si>
  <si>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</si>
  <si>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</si>
  <si>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</si>
  <si>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</si>
  <si>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</si>
  <si>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</si>
  <si>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</si>
  <si>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</si>
  <si>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</si>
  <si>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</si>
  <si>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</si>
  <si>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</si>
  <si>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</si>
  <si>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</si>
  <si>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</si>
  <si>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</si>
  <si>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</si>
  <si>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</si>
  <si>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</si>
  <si>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</si>
  <si>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</si>
  <si>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</si>
  <si>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</si>
  <si>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</si>
  <si>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</si>
  <si>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</si>
  <si>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</si>
  <si>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</si>
  <si>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</si>
  <si>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</si>
  <si>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</si>
  <si>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</si>
  <si>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</si>
  <si>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</si>
  <si>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</si>
  <si>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</si>
  <si>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</si>
  <si>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</si>
  <si>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</si>
  <si>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</si>
  <si>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</si>
  <si>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</si>
  <si>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</si>
  <si>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</si>
  <si>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</si>
  <si>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</si>
  <si>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</si>
  <si>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</si>
  <si>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</si>
  <si>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</si>
  <si>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</si>
  <si>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</si>
  <si>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</si>
  <si>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</si>
  <si>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</si>
  <si>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</si>
  <si>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</si>
  <si>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</si>
  <si>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</si>
  <si>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</si>
  <si>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</si>
  <si>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</si>
  <si>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</si>
  <si>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</si>
  <si>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</si>
  <si>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</si>
  <si>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</si>
  <si>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</si>
  <si>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</si>
  <si>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</si>
  <si>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</si>
  <si>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</si>
  <si>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</si>
  <si>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</si>
  <si>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</si>
  <si>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</si>
  <si>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</si>
  <si>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</si>
  <si>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</si>
  <si>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</si>
  <si>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</si>
  <si>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</si>
  <si>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</si>
  <si>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</si>
  <si>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</si>
  <si>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</si>
  <si>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</si>
  <si>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</si>
  <si>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</si>
  <si>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</si>
  <si>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</si>
  <si>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</si>
  <si>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</si>
  <si>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</si>
  <si>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</si>
  <si>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</si>
  <si>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</si>
  <si>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</si>
  <si>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</si>
  <si>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</si>
  <si>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</si>
  <si>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</si>
  <si>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</si>
  <si>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</si>
  <si>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</si>
  <si>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</si>
  <si>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</si>
  <si>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</si>
  <si>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</si>
  <si>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</si>
  <si>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</si>
  <si>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</si>
  <si>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</si>
  <si>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</si>
  <si>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</si>
  <si>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</si>
  <si>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</si>
  <si>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</si>
  <si>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</si>
  <si>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</si>
  <si>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</si>
  <si>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</si>
  <si>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</si>
  <si>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</si>
  <si>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</si>
  <si>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</si>
  <si>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</si>
  <si>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</si>
  <si>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</si>
  <si>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</si>
  <si>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</si>
  <si>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</si>
  <si>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</si>
  <si>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</si>
  <si>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</si>
  <si>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</si>
  <si>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</si>
  <si>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</si>
  <si>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</si>
  <si>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</si>
  <si>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</si>
  <si>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</si>
  <si>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</si>
  <si>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</si>
  <si>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</si>
  <si>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</si>
  <si>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</si>
  <si>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</si>
  <si>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</si>
  <si>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</si>
  <si>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</si>
  <si>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</si>
  <si>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</si>
  <si>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</si>
  <si>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</si>
  <si>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</si>
  <si>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</si>
  <si>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</si>
  <si>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</si>
  <si>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</si>
  <si>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</si>
  <si>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</si>
  <si>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</si>
  <si>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</si>
  <si>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</si>
  <si>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</si>
  <si>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</si>
  <si>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</si>
  <si>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</si>
  <si>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</si>
  <si>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</si>
  <si>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</si>
  <si>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</si>
  <si>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</si>
  <si>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</si>
  <si>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</si>
  <si>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</si>
  <si>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</si>
  <si>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</si>
  <si>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</si>
  <si>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</si>
  <si>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</si>
  <si>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</si>
  <si>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</si>
  <si>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</si>
  <si>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</si>
  <si>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</si>
  <si>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</si>
  <si>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</si>
  <si>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</si>
  <si>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</si>
  <si>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</si>
  <si>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</si>
  <si>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</si>
  <si>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</si>
  <si>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</si>
  <si>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</si>
  <si>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</si>
  <si>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</si>
  <si>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</si>
  <si>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</si>
  <si>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</si>
  <si>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</si>
  <si>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</si>
  <si>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</si>
  <si>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</si>
  <si>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</si>
  <si>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</si>
  <si>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</si>
  <si>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</si>
  <si>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</si>
  <si>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</si>
  <si>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</si>
  <si>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</si>
  <si>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</si>
  <si>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</si>
  <si>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</si>
  <si>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</si>
  <si>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</si>
  <si>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</si>
  <si>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</si>
  <si>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</si>
  <si>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</si>
  <si>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</si>
  <si>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</si>
  <si>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</si>
  <si>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</si>
  <si>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</si>
  <si>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</si>
  <si>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</si>
  <si>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</si>
  <si>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</si>
  <si>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</si>
  <si>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</si>
  <si>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</si>
  <si>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</si>
  <si>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</si>
  <si>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</si>
  <si>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</si>
  <si>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</si>
  <si>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</si>
  <si>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</si>
  <si>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</si>
  <si>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</si>
  <si>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</si>
  <si>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</si>
  <si>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</si>
  <si>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</si>
  <si>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</si>
  <si>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</si>
  <si>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</si>
  <si>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</si>
  <si>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</si>
  <si>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</si>
  <si>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</si>
  <si>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</si>
  <si>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</si>
  <si>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</si>
  <si>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</si>
  <si>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</si>
  <si>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</si>
  <si>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</si>
  <si>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</si>
  <si>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</si>
  <si>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</si>
  <si>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</si>
  <si>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</si>
  <si>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</si>
  <si>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</si>
  <si>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</si>
  <si>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</si>
  <si>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</si>
  <si>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</si>
  <si>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</si>
  <si>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</si>
  <si>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</si>
  <si>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</si>
  <si>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</si>
  <si>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</si>
  <si>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</si>
  <si>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</si>
  <si>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</si>
  <si>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</si>
  <si>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</si>
  <si>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</si>
  <si>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</si>
  <si>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</si>
  <si>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</si>
  <si>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</si>
  <si>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</si>
  <si>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</si>
  <si>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</si>
  <si>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</si>
  <si>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</si>
  <si>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</si>
  <si>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</si>
  <si>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</si>
  <si>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</si>
  <si>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</si>
  <si>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</si>
  <si>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</si>
  <si>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</si>
  <si>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</si>
  <si>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</si>
  <si>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</si>
  <si>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</si>
  <si>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</si>
  <si>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</si>
  <si>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</si>
  <si>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</si>
  <si>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</si>
  <si>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</si>
  <si>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</si>
  <si>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</si>
  <si>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</si>
  <si>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</si>
  <si>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</si>
  <si>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</si>
  <si>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</si>
  <si>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</si>
  <si>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</si>
  <si>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</si>
  <si>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</si>
  <si>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</si>
  <si>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</si>
  <si>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</si>
  <si>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</si>
  <si>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</si>
  <si>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</si>
  <si>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</si>
  <si>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</si>
  <si>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</si>
  <si>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</si>
  <si>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</si>
  <si>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</si>
  <si>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</si>
  <si>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</si>
  <si>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</si>
  <si>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</si>
  <si>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</si>
  <si>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</si>
  <si>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</si>
  <si>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</si>
  <si>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</si>
  <si>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</si>
  <si>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</si>
  <si>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</si>
  <si>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</si>
  <si>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</si>
  <si>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</si>
  <si>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</si>
  <si>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</si>
  <si>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</si>
  <si>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</si>
  <si>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</si>
  <si>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</si>
  <si>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</si>
  <si>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</si>
  <si>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</si>
  <si>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</si>
  <si>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</si>
  <si>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</si>
  <si>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</si>
  <si>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</si>
  <si>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</si>
  <si>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</si>
  <si>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</si>
  <si>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</si>
  <si>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</si>
  <si>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</si>
  <si>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</si>
  <si>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</si>
  <si>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</si>
  <si>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</si>
  <si>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</si>
  <si>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</si>
  <si>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</si>
  <si>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</si>
  <si>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</si>
  <si>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</si>
  <si>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</si>
  <si>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</si>
  <si>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</si>
  <si>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</si>
  <si>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</si>
  <si>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</si>
  <si>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</si>
  <si>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</si>
  <si>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</si>
  <si>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</si>
  <si>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</si>
  <si>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</si>
  <si>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</si>
  <si>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</si>
  <si>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</si>
  <si>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</si>
  <si>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</si>
  <si>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</si>
  <si>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</si>
  <si>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</si>
  <si>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</si>
  <si>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</si>
  <si>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</si>
  <si>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</si>
  <si>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</si>
  <si>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</si>
  <si>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</si>
  <si>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</si>
  <si>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</si>
  <si>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</si>
  <si>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</si>
  <si>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</si>
  <si>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</si>
  <si>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</si>
  <si>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</si>
  <si>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</si>
  <si>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</si>
  <si>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</si>
  <si>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</si>
  <si>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</si>
  <si>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</si>
  <si>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</si>
  <si>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</si>
  <si>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</si>
  <si>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</si>
  <si>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</si>
  <si>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</si>
  <si>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</si>
  <si>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</si>
  <si>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</si>
  <si>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</si>
  <si>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</si>
  <si>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</si>
  <si>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</si>
  <si>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</si>
  <si>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</si>
  <si>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</si>
  <si>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</si>
  <si>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</si>
  <si>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</si>
  <si>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</si>
  <si>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</si>
  <si>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</si>
  <si>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</si>
  <si>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</si>
  <si>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</si>
  <si>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</si>
  <si>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</si>
  <si>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</si>
  <si>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</si>
  <si>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</si>
  <si>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</si>
  <si>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</si>
  <si>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</si>
  <si>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</si>
  <si>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</si>
  <si>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</si>
  <si>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</si>
  <si>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</si>
  <si>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</si>
  <si>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</si>
  <si>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</si>
  <si>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</si>
  <si>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</si>
  <si>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</si>
  <si>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</si>
  <si>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</si>
  <si>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</si>
  <si>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</si>
  <si>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</si>
  <si>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</si>
  <si>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</si>
  <si>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</si>
  <si>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</si>
  <si>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</si>
  <si>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</si>
  <si>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</si>
  <si>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</si>
  <si>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</si>
  <si>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</si>
  <si>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</si>
  <si>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</si>
  <si>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</si>
  <si>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</si>
  <si>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</si>
  <si>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</si>
  <si>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</si>
  <si>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</si>
  <si>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</si>
  <si>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</si>
  <si>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</si>
  <si>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</si>
  <si>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</si>
  <si>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</si>
  <si>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</si>
  <si>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</si>
  <si>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</si>
  <si>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</si>
  <si>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</si>
  <si>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</si>
  <si>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</si>
  <si>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</si>
  <si>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</si>
  <si>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</si>
  <si>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</si>
  <si>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</si>
  <si>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</si>
  <si>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</si>
  <si>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</si>
  <si>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</si>
  <si>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</si>
  <si>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</si>
  <si>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</si>
  <si>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</si>
  <si>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</si>
  <si>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</si>
  <si>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</si>
  <si>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</si>
  <si>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</si>
  <si>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</si>
  <si>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</si>
  <si>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</si>
  <si>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</si>
  <si>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</si>
  <si>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</si>
  <si>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</si>
  <si>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</si>
  <si>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</si>
  <si>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</si>
  <si>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</si>
  <si>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</si>
  <si>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</si>
  <si>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</si>
  <si>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</si>
  <si>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</si>
  <si>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</si>
  <si>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</si>
  <si>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</si>
  <si>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</si>
  <si>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</si>
  <si>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</si>
  <si>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</si>
  <si>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</si>
  <si>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</si>
  <si>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</si>
  <si>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</si>
  <si>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</si>
  <si>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</si>
  <si>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</si>
  <si>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</si>
  <si>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</si>
  <si>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</si>
  <si>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</si>
  <si>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</si>
  <si>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</si>
  <si>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</si>
  <si>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</si>
  <si>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</si>
  <si>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</si>
  <si>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</si>
  <si>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</si>
  <si>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</si>
  <si>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</si>
  <si>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</si>
  <si>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</si>
  <si>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</si>
  <si>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</si>
  <si>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</si>
  <si>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</si>
  <si>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</si>
  <si>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</si>
  <si>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</si>
  <si>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</si>
  <si>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</si>
  <si>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</si>
  <si>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</si>
  <si>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</si>
  <si>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</si>
  <si>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</si>
  <si>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</si>
  <si>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</si>
  <si>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</si>
  <si>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</si>
  <si>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</si>
  <si>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</si>
  <si>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</si>
  <si>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</si>
  <si>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</si>
  <si>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</si>
  <si>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</si>
  <si>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</si>
  <si>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</si>
  <si>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</si>
  <si>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</si>
  <si>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</si>
  <si>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</si>
  <si>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</si>
  <si>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</si>
  <si>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</si>
  <si>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</si>
  <si>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</si>
  <si>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</si>
  <si>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</si>
  <si>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</si>
  <si>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</si>
  <si>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</si>
  <si>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</si>
  <si>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</si>
  <si>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</si>
  <si>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</si>
  <si>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</si>
  <si>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</si>
  <si>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</si>
  <si>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</si>
  <si>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</si>
  <si>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</si>
  <si>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</si>
  <si>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</si>
  <si>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</si>
  <si>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</si>
  <si>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</si>
  <si>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</si>
  <si>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</si>
  <si>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</si>
  <si>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</si>
  <si>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</si>
  <si>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</si>
  <si>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</si>
  <si>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</si>
  <si>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</si>
  <si>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</si>
  <si>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</si>
  <si>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</si>
  <si>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</si>
  <si>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</si>
  <si>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</si>
  <si>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</si>
  <si>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</si>
  <si>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</si>
  <si>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</si>
  <si>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</si>
  <si>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</si>
  <si>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</si>
  <si>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</si>
  <si>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</si>
  <si>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</si>
  <si>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</si>
  <si>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</si>
  <si>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</si>
  <si>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</si>
  <si>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</si>
  <si>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</si>
  <si>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</si>
  <si>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</si>
  <si>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</si>
  <si>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</si>
  <si>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</si>
  <si>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</si>
  <si>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</si>
  <si>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</si>
  <si>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</si>
  <si>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</si>
  <si>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</si>
  <si>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</si>
  <si>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</si>
  <si>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</si>
  <si>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</si>
  <si>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</si>
  <si>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</si>
  <si>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</si>
  <si>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</si>
  <si>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</si>
  <si>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</si>
  <si>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</si>
  <si>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</si>
  <si>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</si>
  <si>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</si>
  <si>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</si>
  <si>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</si>
  <si>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</si>
  <si>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</si>
  <si>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</si>
  <si>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</si>
  <si>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</si>
  <si>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</si>
  <si>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</si>
  <si>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</si>
  <si>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</si>
  <si>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</si>
  <si>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</si>
  <si>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</si>
  <si>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</si>
  <si>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</si>
  <si>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</si>
  <si>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</si>
  <si>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</si>
  <si>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</si>
  <si>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</si>
  <si>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</si>
  <si>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</si>
  <si>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</si>
  <si>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</si>
  <si>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</si>
  <si>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</si>
  <si>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</si>
  <si>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</si>
  <si>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</si>
  <si>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</si>
  <si>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</si>
  <si>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</si>
  <si>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</si>
  <si>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</si>
  <si>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</si>
  <si>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</si>
  <si>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</si>
  <si>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</si>
  <si>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</si>
  <si>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</si>
  <si>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</si>
  <si>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</si>
  <si>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</si>
  <si>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</si>
  <si>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</si>
  <si>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</si>
  <si>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</si>
  <si>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</si>
  <si>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</si>
  <si>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</si>
  <si>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</si>
  <si>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</si>
  <si>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</si>
  <si>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</si>
  <si>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</si>
  <si>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</si>
  <si>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</si>
  <si>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</si>
  <si>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</si>
  <si>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</si>
  <si>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</si>
  <si>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</si>
  <si>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</si>
  <si>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</si>
  <si>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</si>
  <si>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</si>
  <si>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</si>
  <si>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</si>
  <si>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</si>
  <si>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</si>
  <si>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</si>
  <si>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</si>
  <si>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</si>
  <si>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</si>
  <si>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</si>
  <si>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</si>
  <si>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</si>
  <si>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</si>
  <si>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</si>
  <si>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</si>
  <si>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</si>
  <si>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</si>
  <si>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</si>
  <si>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</si>
  <si>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</si>
  <si>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</si>
  <si>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</si>
  <si>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</si>
  <si>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</si>
  <si>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</si>
  <si>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</si>
  <si>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</si>
  <si>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</si>
  <si>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</si>
  <si>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</si>
  <si>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</si>
  <si>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</si>
  <si>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</si>
  <si>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</si>
  <si>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</si>
  <si>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</si>
  <si>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</si>
  <si>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</si>
  <si>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</si>
  <si>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</si>
  <si>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</si>
  <si>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</si>
  <si>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</si>
  <si>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</si>
  <si>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</si>
  <si>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</si>
  <si>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</si>
  <si>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</si>
  <si>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</si>
  <si>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</si>
  <si>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</si>
  <si>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</si>
  <si>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</si>
  <si>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</si>
  <si>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</si>
  <si>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</si>
  <si>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</si>
  <si>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</si>
  <si>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</si>
  <si>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</si>
  <si>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</si>
  <si>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</si>
  <si>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</si>
  <si>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</si>
  <si>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</si>
  <si>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</si>
  <si>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</si>
  <si>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</si>
  <si>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</si>
  <si>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</si>
  <si>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</si>
  <si>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</si>
  <si>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</si>
  <si>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</si>
  <si>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</si>
  <si>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</si>
  <si>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</si>
  <si>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</si>
  <si>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</si>
  <si>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</si>
  <si>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</si>
  <si>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</si>
  <si>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</si>
  <si>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</si>
  <si>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</si>
  <si>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</si>
  <si>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</si>
  <si>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</si>
  <si>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</si>
  <si>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</si>
  <si>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</si>
  <si>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</si>
  <si>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</si>
  <si>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</si>
  <si>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</si>
  <si>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</si>
  <si>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</si>
  <si>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</si>
  <si>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</si>
  <si>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</si>
  <si>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</si>
  <si>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</si>
  <si>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</si>
  <si>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</si>
  <si>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</si>
  <si>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</si>
  <si>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</si>
  <si>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</si>
  <si>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</si>
  <si>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</si>
  <si>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</si>
  <si>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</si>
  <si>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</si>
  <si>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</si>
  <si>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</si>
  <si>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</si>
  <si>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</si>
  <si>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</si>
  <si>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</si>
  <si>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</si>
  <si>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</si>
  <si>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</si>
  <si>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</si>
  <si>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</si>
  <si>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</si>
  <si>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</si>
  <si>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</si>
  <si>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</si>
  <si>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</si>
  <si>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</si>
  <si>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</si>
  <si>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</si>
  <si>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</si>
  <si>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</si>
  <si>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</si>
  <si>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</si>
  <si>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</si>
  <si>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</si>
  <si>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</si>
  <si>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</si>
  <si>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</si>
  <si>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</si>
  <si>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</si>
  <si>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</si>
  <si>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</si>
  <si>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</si>
  <si>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</si>
  <si>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</si>
  <si>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</si>
  <si>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</si>
  <si>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</si>
  <si>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</si>
  <si>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</si>
  <si>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</si>
  <si>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</si>
  <si>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</si>
  <si>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</si>
  <si>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</si>
  <si>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</si>
  <si>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</si>
  <si>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</si>
  <si>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</si>
  <si>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</si>
  <si>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</si>
  <si>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</si>
  <si>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</si>
  <si>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</si>
  <si>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</si>
  <si>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</si>
  <si>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</si>
  <si>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</si>
  <si>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</si>
  <si>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</si>
  <si>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</si>
  <si>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</si>
  <si>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</si>
  <si>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</si>
  <si>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</si>
  <si>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</si>
  <si>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</si>
  <si>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</si>
  <si>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</si>
  <si>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</si>
  <si>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</si>
  <si>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</si>
  <si>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</si>
  <si>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</si>
  <si>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</si>
  <si>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</si>
  <si>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</si>
  <si>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</si>
  <si>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</si>
  <si>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</si>
  <si>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</si>
  <si>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</si>
  <si>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</si>
  <si>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</si>
  <si>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</si>
  <si>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</si>
  <si>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</si>
  <si>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</si>
  <si>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</si>
  <si>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</si>
  <si>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</si>
  <si>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</si>
  <si>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</si>
  <si>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</si>
  <si>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</si>
  <si>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</si>
  <si>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</si>
  <si>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</si>
  <si>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</si>
  <si>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</si>
  <si>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</si>
  <si>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</si>
  <si>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</si>
  <si>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</si>
  <si>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</si>
  <si>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</si>
  <si>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</si>
  <si>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</si>
  <si>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</si>
  <si>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</si>
  <si>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</si>
  <si>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</si>
  <si>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</si>
  <si>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</si>
  <si>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</si>
  <si>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</si>
  <si>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</si>
  <si>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</si>
  <si>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</si>
  <si>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</si>
  <si>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</si>
  <si>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</si>
  <si>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</si>
  <si>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</si>
  <si>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</si>
  <si>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</si>
  <si>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</si>
  <si>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</si>
  <si>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</si>
  <si>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</si>
  <si>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</si>
  <si>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</si>
  <si>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</si>
  <si>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</si>
  <si>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</si>
  <si>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</si>
  <si>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</si>
  <si>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</si>
  <si>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</si>
  <si>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</si>
  <si>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</si>
  <si>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</si>
  <si>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</si>
  <si>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</si>
  <si>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</si>
  <si>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</si>
  <si>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</si>
  <si>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</si>
  <si>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</si>
  <si>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</si>
  <si>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</si>
  <si>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</si>
  <si>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</si>
  <si>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</si>
  <si>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</si>
  <si>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</si>
  <si>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</si>
  <si>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</si>
  <si>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</si>
  <si>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</si>
  <si>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</si>
  <si>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</si>
  <si>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</si>
  <si>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</si>
  <si>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</si>
  <si>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</si>
  <si>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</si>
  <si>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</si>
  <si>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</si>
  <si>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</si>
  <si>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</si>
  <si>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</si>
  <si>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</si>
  <si>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</si>
  <si>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</si>
  <si>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</si>
  <si>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</si>
  <si>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</si>
  <si>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</si>
  <si>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</si>
  <si>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</si>
  <si>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</si>
  <si>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</si>
  <si>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</si>
  <si>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</si>
  <si>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</si>
  <si>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</si>
  <si>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</si>
  <si>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</si>
  <si>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</si>
  <si>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</si>
  <si>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</si>
  <si>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</si>
  <si>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</si>
  <si>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</si>
  <si>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</si>
  <si>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</si>
  <si>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</si>
  <si>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</si>
  <si>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</si>
  <si>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</si>
  <si>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</si>
  <si>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</si>
  <si>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</si>
  <si>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</si>
  <si>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</si>
  <si>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</si>
  <si>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</si>
  <si>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</si>
  <si>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</si>
  <si>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</si>
  <si>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</si>
  <si>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</si>
  <si>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</si>
  <si>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</si>
  <si>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</si>
  <si>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</si>
  <si>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</si>
  <si>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</si>
  <si>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</si>
  <si>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</si>
  <si>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</si>
  <si>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</si>
  <si>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</si>
  <si>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</si>
  <si>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</si>
  <si>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</si>
  <si>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</si>
  <si>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</si>
  <si>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</si>
  <si>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</si>
  <si>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</si>
  <si>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</si>
  <si>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</si>
  <si>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</si>
  <si>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</si>
  <si>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</si>
  <si>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</si>
  <si>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</si>
  <si>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</si>
  <si>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</si>
  <si>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</si>
  <si>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</si>
  <si>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</si>
  <si>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</si>
  <si>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</si>
  <si>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</si>
  <si>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</si>
  <si>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</si>
  <si>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</si>
  <si>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</si>
  <si>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</si>
  <si>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</si>
  <si>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</si>
  <si>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</si>
  <si>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</si>
  <si>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</si>
  <si>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</si>
  <si>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</si>
  <si>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</si>
  <si>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</si>
  <si>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</si>
  <si>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</si>
  <si>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</si>
  <si>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</si>
  <si>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</si>
  <si>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</si>
  <si>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</si>
  <si>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</si>
  <si>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</si>
  <si>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</si>
  <si>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</si>
  <si>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</si>
  <si>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</si>
  <si>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</si>
  <si>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</si>
  <si>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</si>
  <si>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</si>
  <si>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</si>
  <si>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</si>
  <si>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</si>
  <si>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</si>
  <si>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</si>
  <si>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</si>
  <si>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</si>
  <si>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</si>
  <si>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</si>
  <si>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</si>
  <si>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</si>
  <si>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</si>
  <si>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</si>
  <si>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</si>
  <si>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</si>
  <si>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</si>
  <si>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</si>
  <si>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</si>
  <si>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</si>
  <si>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</si>
  <si>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</si>
  <si>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</si>
  <si>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</si>
  <si>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</si>
  <si>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</si>
  <si>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</si>
  <si>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</si>
  <si>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</si>
  <si>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</si>
  <si>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</si>
  <si>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</si>
  <si>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</si>
  <si>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</si>
  <si>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</si>
  <si>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</si>
  <si>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</si>
  <si>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</si>
  <si>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</si>
  <si>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</si>
  <si>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</si>
  <si>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</si>
  <si>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</si>
  <si>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</si>
  <si>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</si>
  <si>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</si>
  <si>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</si>
  <si>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</si>
  <si>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</si>
  <si>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</si>
  <si>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</si>
  <si>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</si>
  <si>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</si>
  <si>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</si>
  <si>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</si>
  <si>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</si>
  <si>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</si>
  <si>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</si>
  <si>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</si>
  <si>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</si>
  <si>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</si>
  <si>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</si>
  <si>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</si>
  <si>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</si>
  <si>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</si>
  <si>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</si>
  <si>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</si>
  <si>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</si>
  <si>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</si>
  <si>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</si>
  <si>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</si>
  <si>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</si>
  <si>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</si>
  <si>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</si>
  <si>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</si>
  <si>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</si>
  <si>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</si>
  <si>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</si>
  <si>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</si>
  <si>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</si>
  <si>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</si>
  <si>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</si>
  <si>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</si>
  <si>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</si>
  <si>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</si>
  <si>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</si>
  <si>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</si>
  <si>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</si>
  <si>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</si>
  <si>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</si>
  <si>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</si>
  <si>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</si>
  <si>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</si>
  <si>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</si>
  <si>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</si>
  <si>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</si>
  <si>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</si>
  <si>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</si>
  <si>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</si>
  <si>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</si>
  <si>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</si>
  <si>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</si>
  <si>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</si>
  <si>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</si>
  <si>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</si>
  <si>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</si>
  <si>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</si>
  <si>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</si>
  <si>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</si>
  <si>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</si>
  <si>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</si>
  <si>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</si>
  <si>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</si>
  <si>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</si>
  <si>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</si>
  <si>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</si>
  <si>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</si>
  <si>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</si>
  <si>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</si>
  <si>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</si>
  <si>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</si>
  <si>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</si>
  <si>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</si>
  <si>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</si>
  <si>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</si>
  <si>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</si>
  <si>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</si>
  <si>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</si>
  <si>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</si>
  <si>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</si>
  <si>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</si>
  <si>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</si>
  <si>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</si>
  <si>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</si>
  <si>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</si>
  <si>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</si>
  <si>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</si>
  <si>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</si>
  <si>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</si>
  <si>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</si>
  <si>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</si>
  <si>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</si>
  <si>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</si>
  <si>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</si>
  <si>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</si>
  <si>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</si>
  <si>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</si>
  <si>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</si>
  <si>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</si>
  <si>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</si>
  <si>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</si>
  <si>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</si>
  <si>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</si>
  <si>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</si>
  <si>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</si>
  <si>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</si>
  <si>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</si>
  <si>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</si>
  <si>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</si>
  <si>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</si>
  <si>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</si>
  <si>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</si>
  <si>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</si>
  <si>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</si>
  <si>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</si>
  <si>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</si>
  <si>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</si>
  <si>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</si>
  <si>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</si>
  <si>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</si>
  <si>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</si>
  <si>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</si>
  <si>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</si>
  <si>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</si>
  <si>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</si>
  <si>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</si>
  <si>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</si>
  <si>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</si>
  <si>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</si>
  <si>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</si>
  <si>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</si>
  <si>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</si>
  <si>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</si>
  <si>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</si>
  <si>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</si>
  <si>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</si>
  <si>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</si>
  <si>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</si>
  <si>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</si>
  <si>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</si>
  <si>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</si>
  <si>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</si>
  <si>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</si>
  <si>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</si>
  <si>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</si>
  <si>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</si>
  <si>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</si>
  <si>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</si>
  <si>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</si>
  <si>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</si>
  <si>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</si>
  <si>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</si>
  <si>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</si>
  <si>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</si>
  <si>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</si>
  <si>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</si>
  <si>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</si>
  <si>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</si>
  <si>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</si>
  <si>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</si>
  <si>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</si>
  <si>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</si>
  <si>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</si>
  <si>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</si>
  <si>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</si>
  <si>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</si>
  <si>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</si>
  <si>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</si>
  <si>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</si>
  <si>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</si>
  <si>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</si>
  <si>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</si>
  <si>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</si>
  <si>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</si>
  <si>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</si>
  <si>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</si>
  <si>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</si>
  <si>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</si>
  <si>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</si>
  <si>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</si>
  <si>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</si>
  <si>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</si>
  <si>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</si>
  <si>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</si>
  <si>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</si>
  <si>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</si>
  <si>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</si>
  <si>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</si>
  <si>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</si>
  <si>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</si>
  <si>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</si>
  <si>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</si>
  <si>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</si>
  <si>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</si>
  <si>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</si>
  <si>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</si>
  <si>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</si>
  <si>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</si>
  <si>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</si>
  <si>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</si>
  <si>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</si>
  <si>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</si>
  <si>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</si>
  <si>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</si>
  <si>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</si>
  <si>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</si>
  <si>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</si>
  <si>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</si>
  <si>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</si>
  <si>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</si>
  <si>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</si>
  <si>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</si>
  <si>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</si>
  <si>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</si>
  <si>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</si>
  <si>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</si>
  <si>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</si>
  <si>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</si>
  <si>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</si>
  <si>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</si>
  <si>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</si>
  <si>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</si>
  <si>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</si>
  <si>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</si>
  <si>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</si>
  <si>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</si>
  <si>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</si>
  <si>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</si>
  <si>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</si>
  <si>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</si>
  <si>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</si>
  <si>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</si>
  <si>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</si>
  <si>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</si>
  <si>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</si>
  <si>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</si>
  <si>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</si>
  <si>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</si>
  <si>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</si>
  <si>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</si>
  <si>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</si>
  <si>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</si>
  <si>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</si>
  <si>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</si>
  <si>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</si>
  <si>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</si>
  <si>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</si>
  <si>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</si>
  <si>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</si>
  <si>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</si>
  <si>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</si>
  <si>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</si>
  <si>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</si>
  <si>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</si>
  <si>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</si>
  <si>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</si>
  <si>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</si>
  <si>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</si>
  <si>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</si>
  <si>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</si>
  <si>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</si>
  <si>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</si>
  <si>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</si>
  <si>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</si>
  <si>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</si>
  <si>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</si>
  <si>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</si>
  <si>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</si>
  <si>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</si>
  <si>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</si>
  <si>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</si>
  <si>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</si>
  <si>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</si>
  <si>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</si>
  <si>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</si>
  <si>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</si>
  <si>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</si>
  <si>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</si>
  <si>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</si>
  <si>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</si>
  <si>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</si>
  <si>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</si>
  <si>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</si>
  <si>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</si>
  <si>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</si>
  <si>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</si>
  <si>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</si>
  <si>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</si>
  <si>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</si>
  <si>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</si>
  <si>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</si>
  <si>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</si>
  <si>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</si>
  <si>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</si>
  <si>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</si>
  <si>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</si>
  <si>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</si>
  <si>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</si>
  <si>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</si>
  <si>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</si>
  <si>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</si>
  <si>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</si>
  <si>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</si>
  <si>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</si>
  <si>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</si>
  <si>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</si>
  <si>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</si>
  <si>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</si>
  <si>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</si>
  <si>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</si>
  <si>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</si>
  <si>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</si>
  <si>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</si>
  <si>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</si>
  <si>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</si>
  <si>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</si>
  <si>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</si>
  <si>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</si>
  <si>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</si>
  <si>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</si>
  <si>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</si>
  <si>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</si>
  <si>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</si>
  <si>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</si>
  <si>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</si>
  <si>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</si>
  <si>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</si>
  <si>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</si>
  <si>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</si>
  <si>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</si>
  <si>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</si>
  <si>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</si>
  <si>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</si>
  <si>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</si>
  <si>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</si>
  <si>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</si>
  <si>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</si>
  <si>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</si>
  <si>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</si>
  <si>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</si>
  <si>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</si>
  <si>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</si>
  <si>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</si>
  <si>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</si>
  <si>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</si>
  <si>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</si>
  <si>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</si>
  <si>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</si>
  <si>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</si>
  <si>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</si>
  <si>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</si>
  <si>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</si>
  <si>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</si>
  <si>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</si>
  <si>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</si>
  <si>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</si>
  <si>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</si>
  <si>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</si>
  <si>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</si>
  <si>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</si>
  <si>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</si>
  <si>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</si>
  <si>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</si>
  <si>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</si>
  <si>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</si>
  <si>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</si>
  <si>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</si>
  <si>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</si>
  <si>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</si>
  <si>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</si>
  <si>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</si>
  <si>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</si>
  <si>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</si>
  <si>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</si>
  <si>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</si>
  <si>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</si>
  <si>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</si>
  <si>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</si>
  <si>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</si>
  <si>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</si>
  <si>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</si>
  <si>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</si>
  <si>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</si>
  <si>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</si>
  <si>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</si>
  <si>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</si>
  <si>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</si>
  <si>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</si>
  <si>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</si>
  <si>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</si>
  <si>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</si>
  <si>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</si>
  <si>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</si>
  <si>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</si>
  <si>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</si>
  <si>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</si>
  <si>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</si>
  <si>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</si>
  <si>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</si>
  <si>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</si>
  <si>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</si>
  <si>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</si>
  <si>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</si>
  <si>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</si>
  <si>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</si>
  <si>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</si>
  <si>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</si>
  <si>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</si>
  <si>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</si>
  <si>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</si>
  <si>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</si>
  <si>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</si>
  <si>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</si>
  <si>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</si>
  <si>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</si>
  <si>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</si>
  <si>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</si>
  <si>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</si>
  <si>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</si>
  <si>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</si>
  <si>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</si>
  <si>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</si>
  <si>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</si>
  <si>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</si>
  <si>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</si>
  <si>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</si>
  <si>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</si>
  <si>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</si>
  <si>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</si>
  <si>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</si>
  <si>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</si>
  <si>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</si>
  <si>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</si>
  <si>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</si>
  <si>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</si>
  <si>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</si>
  <si>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</si>
  <si>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</si>
  <si>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</si>
  <si>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</si>
  <si>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</si>
  <si>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</si>
  <si>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</si>
  <si>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</si>
  <si>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</si>
  <si>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</si>
  <si>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</si>
  <si>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</si>
  <si>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</si>
  <si>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</si>
  <si>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</si>
  <si>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</si>
  <si>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</si>
  <si>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</si>
  <si>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</si>
  <si>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</si>
  <si>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</si>
  <si>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</si>
  <si>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</si>
  <si>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</si>
  <si>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</si>
  <si>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</si>
  <si>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</si>
  <si>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</si>
  <si>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</si>
  <si>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</si>
  <si>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</si>
  <si>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</si>
  <si>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</si>
  <si>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</si>
  <si>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</si>
  <si>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</si>
  <si>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</si>
  <si>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</si>
  <si>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</si>
  <si>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</si>
  <si>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</si>
  <si>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</si>
  <si>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</si>
  <si>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</si>
  <si>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</si>
  <si>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</si>
  <si>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</si>
  <si>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</si>
  <si>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</si>
  <si>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</si>
  <si>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</si>
  <si>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</si>
  <si>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</si>
  <si>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</si>
  <si>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</si>
  <si>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</si>
  <si>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</si>
  <si>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</si>
  <si>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</si>
  <si>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</si>
  <si>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</si>
  <si>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</si>
  <si>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</si>
  <si>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</si>
  <si>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</si>
  <si>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</si>
  <si>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</si>
  <si>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</si>
  <si>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</si>
  <si>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</si>
  <si>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</si>
  <si>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</si>
  <si>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</si>
  <si>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</si>
  <si>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</si>
  <si>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</si>
  <si>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</si>
  <si>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</si>
  <si>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</si>
  <si>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</si>
  <si>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</si>
  <si>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</si>
  <si>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</si>
  <si>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</si>
  <si>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</si>
  <si>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</si>
  <si>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</si>
  <si>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</si>
  <si>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</si>
  <si>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</si>
  <si>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</si>
  <si>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</si>
  <si>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</si>
  <si>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</si>
  <si>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</si>
  <si>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</si>
  <si>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</si>
  <si>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</si>
  <si>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</si>
  <si>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</si>
  <si>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</si>
  <si>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</si>
  <si>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</si>
  <si>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</si>
  <si>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</si>
  <si>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</si>
  <si>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</si>
  <si>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</si>
  <si>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</si>
  <si>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</si>
  <si>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</si>
  <si>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</si>
  <si>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</si>
  <si>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</si>
  <si>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</si>
  <si>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</si>
  <si>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</si>
  <si>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</si>
  <si>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</si>
  <si>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</si>
  <si>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</si>
  <si>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</si>
  <si>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</si>
  <si>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</si>
  <si>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</si>
  <si>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</si>
  <si>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</si>
  <si>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</si>
  <si>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</si>
  <si>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</si>
  <si>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</si>
  <si>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</si>
  <si>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</si>
  <si>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</si>
  <si>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</si>
  <si>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</si>
  <si>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</si>
  <si>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</si>
  <si>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</si>
  <si>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</si>
  <si>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</si>
  <si>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</si>
  <si>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</si>
  <si>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</si>
  <si>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</si>
  <si>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</si>
  <si>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</si>
  <si>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</si>
  <si>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</si>
  <si>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</si>
  <si>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</si>
  <si>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</si>
  <si>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</si>
  <si>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</si>
  <si>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</si>
  <si>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</si>
  <si>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</si>
  <si>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</si>
  <si>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</si>
  <si>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</si>
  <si>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</si>
  <si>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</si>
  <si>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</si>
  <si>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</si>
  <si>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</si>
  <si>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</si>
  <si>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</si>
  <si>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</si>
  <si>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</si>
  <si>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</si>
  <si>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</si>
  <si>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</si>
  <si>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</si>
  <si>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</si>
  <si>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</si>
  <si>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</si>
  <si>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</si>
  <si>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</si>
  <si>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</si>
  <si>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</si>
  <si>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</si>
  <si>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</si>
  <si>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</si>
  <si>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</si>
  <si>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</si>
  <si>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</si>
  <si>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</si>
  <si>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</si>
  <si>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</si>
  <si>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</si>
  <si>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</si>
  <si>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</si>
  <si>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</si>
  <si>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</si>
  <si>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</si>
  <si>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</si>
  <si>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</si>
  <si>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</si>
  <si>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</si>
  <si>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</si>
  <si>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</si>
  <si>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</si>
  <si>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</si>
  <si>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</si>
  <si>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</si>
  <si>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</si>
  <si>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</si>
  <si>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</si>
  <si>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</si>
  <si>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</si>
  <si>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</si>
  <si>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</si>
  <si>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</si>
  <si>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</si>
  <si>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</si>
  <si>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</si>
  <si>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</si>
  <si>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</si>
  <si>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</si>
  <si>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</si>
  <si>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</si>
  <si>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</si>
  <si>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</si>
  <si>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</si>
  <si>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</si>
  <si>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</si>
  <si>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</si>
  <si>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</si>
  <si>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</si>
  <si>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</si>
  <si>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</si>
  <si>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</si>
  <si>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</si>
  <si>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</si>
  <si>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</si>
  <si>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</si>
  <si>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</si>
  <si>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</si>
  <si>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</si>
  <si>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</si>
  <si>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</si>
  <si>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</si>
  <si>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</si>
  <si>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</si>
  <si>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</si>
  <si>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</si>
  <si>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</si>
  <si>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</si>
  <si>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</si>
  <si>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</si>
  <si>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</si>
  <si>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</si>
  <si>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</si>
  <si>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</si>
  <si>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</si>
  <si>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</si>
  <si>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</si>
  <si>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</si>
  <si>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</si>
  <si>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</si>
  <si>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</si>
  <si>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</si>
  <si>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</si>
  <si>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</si>
  <si>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</si>
  <si>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</si>
  <si>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</si>
  <si>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</si>
  <si>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</si>
  <si>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</si>
  <si>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</si>
  <si>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</si>
  <si>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</si>
  <si>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</si>
  <si>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</si>
  <si>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</si>
  <si>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</si>
  <si>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</si>
  <si>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</si>
  <si>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</si>
  <si>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</si>
  <si>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</si>
  <si>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</si>
  <si>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</si>
  <si>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</si>
  <si>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</si>
  <si>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</si>
  <si>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</si>
  <si>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</si>
  <si>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</si>
  <si>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</si>
  <si>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</si>
  <si>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</si>
  <si>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</si>
  <si>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</si>
  <si>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</si>
  <si>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</si>
  <si>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</si>
  <si>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</si>
  <si>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</si>
  <si>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</si>
  <si>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</si>
  <si>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</si>
  <si>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</si>
  <si>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</si>
  <si>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</si>
  <si>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</si>
  <si>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</si>
  <si>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</si>
  <si>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</si>
  <si>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</si>
  <si>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</si>
  <si>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</si>
  <si>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</si>
  <si>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</si>
  <si>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</si>
  <si>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</si>
  <si>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</si>
  <si>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</si>
  <si>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</si>
  <si>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</si>
  <si>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</si>
  <si>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</si>
  <si>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</si>
  <si>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</si>
  <si>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</si>
  <si>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</si>
  <si>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</si>
  <si>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</si>
  <si>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</si>
  <si>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</si>
  <si>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</si>
  <si>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</si>
  <si>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</si>
  <si>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</si>
  <si>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</si>
  <si>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</si>
  <si>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</si>
  <si>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</si>
  <si>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</si>
  <si>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</si>
  <si>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</si>
  <si>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</si>
  <si>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</si>
  <si>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</si>
  <si>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</si>
  <si>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</si>
  <si>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</si>
  <si>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</si>
  <si>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</si>
  <si>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</si>
  <si>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</si>
  <si>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</si>
  <si>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</si>
  <si>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</si>
  <si>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</si>
  <si>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</si>
  <si>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</si>
  <si>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</si>
  <si>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</si>
  <si>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</si>
  <si>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</si>
  <si>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</si>
  <si>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</si>
  <si>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</si>
  <si>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</si>
  <si>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</si>
  <si>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</si>
  <si>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</si>
  <si>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</si>
  <si>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</si>
  <si>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</si>
  <si>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</si>
  <si>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</si>
  <si>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</si>
  <si>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</si>
  <si>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</si>
  <si>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</si>
  <si>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</si>
  <si>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</si>
  <si>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</si>
  <si>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</si>
  <si>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</si>
  <si>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</si>
  <si>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</si>
  <si>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</si>
  <si>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</si>
  <si>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</si>
  <si>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</si>
  <si>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</si>
  <si>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</si>
  <si>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</si>
  <si>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</si>
  <si>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</si>
  <si>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</si>
  <si>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</si>
  <si>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</si>
  <si>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</si>
  <si>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</si>
  <si>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</si>
  <si>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</si>
  <si>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</si>
  <si>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</si>
  <si>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</si>
  <si>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</si>
  <si>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</si>
  <si>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</si>
  <si>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</si>
  <si>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</si>
  <si>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</si>
  <si>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</si>
  <si>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</si>
  <si>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</si>
  <si>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</si>
  <si>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</si>
  <si>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</si>
  <si>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</si>
  <si>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</si>
  <si>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</si>
  <si>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</si>
  <si>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</si>
  <si>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</si>
  <si>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</si>
  <si>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</si>
  <si>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</si>
  <si>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</si>
  <si>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</si>
  <si>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</si>
  <si>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</si>
  <si>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</si>
  <si>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</si>
  <si>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</si>
  <si>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</si>
  <si>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</si>
  <si>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</si>
  <si>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</si>
  <si>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</si>
  <si>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</si>
  <si>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</si>
  <si>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</si>
  <si>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</si>
  <si>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</si>
  <si>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</si>
  <si>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</si>
  <si>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</si>
  <si>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</si>
  <si>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</si>
  <si>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</si>
  <si>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</si>
  <si>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</si>
  <si>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</si>
  <si>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</si>
  <si>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</si>
  <si>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</si>
  <si>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</si>
  <si>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</si>
  <si>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</si>
  <si>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</si>
  <si>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</si>
  <si>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</si>
  <si>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</si>
  <si>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</si>
  <si>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</si>
  <si>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</si>
  <si>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</si>
  <si>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</si>
  <si>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</si>
  <si>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</si>
  <si>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</si>
  <si>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</si>
  <si>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</si>
  <si>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</si>
  <si>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</si>
  <si>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</si>
  <si>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</si>
  <si>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</si>
  <si>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</si>
  <si>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</si>
  <si>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</si>
  <si>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</si>
  <si>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</si>
  <si>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</si>
  <si>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</si>
  <si>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</si>
  <si>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</si>
  <si>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</si>
  <si>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</si>
  <si>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</si>
  <si>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</si>
  <si>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</si>
  <si>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</si>
  <si>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</si>
  <si>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</si>
  <si>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</si>
  <si>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</si>
  <si>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</si>
  <si>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</si>
  <si>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</si>
  <si>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</si>
  <si>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</si>
  <si>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</si>
  <si>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</si>
  <si>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</si>
  <si>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</si>
  <si>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</si>
  <si>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</si>
  <si>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</si>
  <si>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</si>
  <si>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</si>
  <si>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</si>
  <si>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</si>
  <si>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</si>
  <si>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</si>
  <si>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</si>
  <si>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</si>
  <si>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</si>
  <si>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</si>
  <si>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</si>
  <si>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</si>
  <si>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</si>
  <si>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</si>
  <si>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</si>
  <si>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</si>
  <si>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</si>
  <si>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</si>
  <si>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</si>
  <si>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</si>
  <si>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</si>
  <si>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</si>
  <si>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</si>
  <si>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</si>
  <si>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</si>
  <si>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</si>
  <si>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</si>
  <si>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</si>
  <si>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</si>
  <si>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</si>
  <si>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</si>
  <si>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</si>
  <si>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</si>
  <si>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</si>
  <si>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</si>
  <si>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</si>
  <si>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</si>
  <si>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</si>
  <si>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</si>
  <si>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</si>
  <si>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</si>
  <si>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</si>
  <si>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</si>
  <si>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</si>
  <si>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</si>
  <si>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</si>
  <si>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</si>
  <si>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</si>
  <si>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</si>
  <si>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</si>
  <si>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</si>
  <si>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</si>
  <si>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</si>
  <si>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</si>
  <si>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</si>
  <si>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</si>
  <si>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</si>
  <si>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</si>
  <si>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</si>
  <si>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</si>
  <si>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</si>
  <si>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</si>
  <si>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</si>
  <si>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</si>
  <si>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</si>
  <si>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</si>
  <si>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</si>
  <si>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</si>
  <si>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</si>
  <si>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</si>
  <si>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</si>
  <si>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</si>
  <si>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</si>
  <si>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</si>
  <si>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</si>
  <si>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</si>
  <si>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</si>
  <si>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</si>
  <si>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</si>
  <si>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</si>
  <si>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</si>
  <si>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</si>
  <si>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</si>
  <si>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</si>
  <si>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</si>
  <si>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</si>
  <si>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</si>
  <si>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</si>
  <si>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</si>
  <si>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</si>
  <si>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</si>
  <si>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</si>
  <si>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</si>
  <si>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</si>
  <si>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</si>
  <si>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</si>
  <si>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</si>
  <si>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</si>
  <si>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</si>
  <si>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</si>
  <si>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</si>
  <si>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</si>
  <si>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</si>
  <si>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</si>
  <si>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</si>
  <si>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</si>
  <si>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</si>
  <si>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</si>
  <si>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</si>
  <si>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</si>
  <si>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</si>
  <si>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</si>
  <si>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</si>
  <si>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</si>
  <si>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</si>
  <si>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</si>
  <si>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</si>
  <si>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</si>
  <si>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</si>
  <si>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</si>
  <si>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</si>
  <si>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</si>
  <si>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</si>
  <si>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</si>
  <si>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</si>
  <si>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</si>
  <si>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</si>
  <si>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</si>
  <si>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</si>
  <si>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</si>
  <si>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</si>
  <si>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</si>
  <si>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</si>
  <si>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</si>
  <si>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</si>
  <si>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</si>
  <si>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</si>
  <si>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</si>
  <si>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</si>
  <si>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</si>
  <si>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</si>
  <si>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</si>
  <si>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</si>
  <si>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</si>
  <si>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</si>
  <si>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</si>
  <si>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</si>
  <si>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</si>
  <si>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</si>
  <si>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</si>
  <si>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</si>
  <si>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</si>
  <si>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</si>
  <si>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</si>
  <si>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</si>
  <si>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</si>
  <si>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</si>
  <si>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</si>
  <si>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</si>
  <si>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</si>
  <si>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</si>
  <si>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</si>
  <si>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</si>
  <si>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</si>
  <si>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</si>
  <si>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</si>
  <si>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</si>
  <si>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</si>
  <si>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</si>
  <si>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</si>
  <si>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</si>
  <si>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</si>
  <si>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</si>
  <si>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</si>
  <si>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</si>
  <si>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</si>
  <si>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</si>
  <si>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</si>
  <si>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</si>
  <si>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</si>
  <si>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</si>
  <si>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</si>
  <si>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</si>
  <si>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</si>
  <si>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</si>
  <si>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</si>
  <si>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</si>
  <si>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</si>
  <si>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</si>
  <si>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</si>
  <si>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</si>
  <si>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</si>
  <si>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</si>
  <si>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</si>
  <si>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</si>
  <si>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</si>
  <si>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</si>
  <si>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</si>
  <si>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</si>
  <si>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</si>
  <si>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</si>
  <si>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</si>
  <si>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</si>
  <si>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</si>
  <si>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</si>
  <si>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</si>
  <si>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</si>
  <si>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</si>
  <si>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</si>
  <si>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</si>
  <si>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</si>
  <si>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</si>
  <si>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</si>
  <si>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</si>
  <si>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</si>
  <si>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</si>
  <si>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</si>
  <si>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</si>
  <si>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</si>
  <si>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</si>
  <si>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</si>
  <si>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</si>
  <si>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</si>
  <si>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</si>
  <si>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</si>
  <si>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</si>
  <si>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</si>
  <si>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</si>
  <si>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</si>
  <si>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</si>
  <si>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</si>
  <si>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</si>
  <si>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</si>
  <si>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</si>
  <si>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</si>
  <si>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</si>
  <si>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</si>
  <si>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</si>
  <si>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</si>
  <si>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</si>
  <si>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</si>
  <si>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</si>
  <si>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</si>
  <si>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</si>
  <si>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</si>
  <si>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</si>
  <si>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</si>
  <si>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</si>
  <si>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</si>
  <si>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</si>
  <si>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</si>
  <si>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</si>
  <si>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</si>
  <si>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</si>
  <si>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</si>
  <si>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</si>
  <si>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</si>
  <si>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</si>
  <si>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</si>
  <si>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</si>
  <si>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</si>
  <si>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</si>
  <si>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</si>
  <si>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</si>
  <si>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</si>
  <si>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</si>
  <si>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</si>
  <si>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</si>
  <si>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</si>
  <si>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</si>
  <si>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</si>
  <si>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</si>
  <si>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</si>
  <si>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</si>
  <si>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</si>
  <si>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</si>
  <si>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</si>
  <si>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</si>
  <si>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</si>
  <si>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</si>
  <si>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</si>
  <si>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</si>
  <si>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</si>
  <si>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</si>
  <si>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</si>
  <si>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</si>
  <si>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</si>
  <si>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</si>
  <si>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</si>
  <si>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</si>
  <si>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</si>
  <si>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</si>
  <si>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</si>
  <si>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</si>
  <si>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</si>
  <si>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</si>
  <si>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</si>
  <si>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</si>
  <si>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</si>
  <si>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</si>
  <si>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</si>
  <si>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</si>
  <si>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</si>
  <si>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</si>
  <si>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</si>
  <si>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</si>
  <si>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</si>
  <si>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</si>
  <si>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</si>
  <si>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</si>
  <si>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</si>
  <si>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</si>
  <si>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</si>
  <si>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</si>
  <si>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</si>
  <si>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</si>
  <si>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</si>
  <si>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</si>
  <si>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</si>
  <si>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</si>
  <si>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</si>
  <si>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</si>
  <si>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</si>
  <si>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</si>
  <si>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</si>
  <si>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</si>
  <si>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</si>
  <si>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</si>
  <si>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</si>
  <si>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</si>
  <si>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</si>
  <si>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</si>
  <si>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</si>
  <si>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</si>
  <si>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</si>
  <si>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</si>
  <si>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</si>
  <si>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</si>
  <si>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</si>
  <si>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</si>
  <si>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</si>
  <si>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</si>
  <si>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</si>
  <si>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</si>
  <si>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</si>
  <si>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</si>
  <si>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</si>
  <si>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</si>
  <si>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</si>
  <si>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</si>
  <si>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</si>
  <si>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</si>
  <si>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</si>
  <si>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</si>
  <si>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</si>
  <si>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</si>
  <si>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</si>
  <si>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</si>
  <si>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</si>
  <si>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</si>
  <si>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</si>
  <si>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</si>
  <si>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</si>
  <si>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</si>
  <si>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</si>
  <si>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</si>
  <si>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</si>
  <si>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</si>
  <si>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</si>
  <si>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</si>
  <si>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</si>
  <si>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</si>
  <si>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</si>
  <si>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</si>
  <si>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</si>
  <si>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</si>
  <si>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</si>
  <si>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</si>
  <si>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</si>
  <si>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</si>
  <si>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</si>
  <si>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</si>
  <si>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</si>
  <si>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</si>
  <si>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</si>
  <si>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</si>
  <si>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</si>
  <si>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</si>
  <si>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</si>
  <si>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</si>
  <si>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</si>
  <si>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</si>
  <si>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</si>
  <si>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</si>
  <si>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</si>
  <si>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</si>
  <si>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</si>
  <si>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</si>
  <si>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</si>
  <si>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</si>
  <si>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</si>
  <si>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</si>
  <si>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</si>
  <si>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</si>
  <si>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</si>
  <si>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</si>
  <si>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</si>
  <si>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</si>
  <si>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</si>
  <si>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</si>
  <si>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</si>
  <si>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</si>
  <si>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</si>
  <si>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</si>
  <si>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</si>
  <si>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</si>
  <si>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</si>
  <si>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</si>
  <si>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</si>
  <si>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</si>
  <si>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</si>
  <si>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</si>
  <si>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</si>
  <si>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</si>
  <si>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</si>
  <si>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</si>
  <si>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</si>
  <si>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</si>
  <si>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</si>
  <si>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</si>
  <si>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</si>
  <si>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</si>
  <si>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</si>
  <si>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</si>
  <si>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</si>
  <si>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</si>
  <si>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</si>
  <si>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</si>
  <si>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</si>
  <si>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</si>
  <si>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</si>
  <si>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</si>
  <si>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</si>
  <si>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</si>
  <si>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</si>
  <si>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</si>
  <si>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</si>
  <si>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</si>
  <si>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</si>
  <si>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</si>
  <si>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</si>
  <si>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</si>
  <si>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</si>
  <si>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</si>
  <si>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</si>
  <si>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</si>
  <si>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</si>
  <si>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</si>
  <si>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</si>
  <si>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</si>
  <si>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</si>
  <si>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</si>
  <si>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</si>
  <si>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</si>
  <si>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</si>
  <si>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</si>
  <si>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</si>
  <si>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</si>
  <si>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</si>
  <si>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</si>
  <si>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</si>
  <si>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</si>
  <si>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</si>
  <si>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</si>
  <si>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</si>
  <si>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</si>
  <si>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</si>
  <si>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</si>
  <si>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</si>
  <si>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</si>
  <si>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</si>
  <si>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</si>
  <si>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</si>
  <si>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</si>
  <si>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</si>
  <si>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</si>
  <si>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</si>
  <si>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</si>
  <si>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</si>
  <si>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</si>
  <si>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</si>
  <si>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</si>
  <si>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</si>
  <si>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</si>
  <si>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</si>
  <si>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</si>
  <si>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</si>
  <si>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</si>
  <si>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</si>
  <si>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</si>
  <si>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</si>
  <si>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</si>
  <si>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</si>
  <si>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</si>
  <si>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</si>
  <si>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</si>
  <si>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</si>
  <si>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</si>
  <si>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</si>
  <si>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</si>
  <si>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</si>
  <si>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</si>
  <si>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</si>
  <si>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</si>
  <si>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</si>
  <si>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</si>
  <si>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</si>
  <si>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</si>
  <si>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</si>
  <si>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</si>
  <si>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</si>
  <si>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</si>
  <si>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</si>
  <si>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</si>
  <si>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</si>
  <si>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</si>
  <si>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</si>
  <si>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</si>
  <si>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</si>
  <si>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</si>
  <si>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</si>
  <si>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</si>
  <si>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</si>
  <si>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</si>
  <si>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</si>
  <si>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</si>
  <si>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</si>
  <si>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</si>
  <si>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</si>
  <si>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</si>
  <si>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</si>
  <si>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</si>
  <si>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</si>
  <si>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</si>
  <si>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</si>
  <si>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</si>
  <si>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</si>
  <si>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</si>
  <si>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</si>
  <si>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</si>
  <si>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</si>
  <si>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</si>
  <si>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</si>
  <si>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</si>
  <si>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</si>
  <si>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</si>
  <si>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</si>
  <si>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</si>
  <si>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</si>
  <si>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</si>
  <si>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</si>
  <si>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</si>
  <si>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</si>
  <si>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</si>
  <si>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</si>
  <si>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</si>
  <si>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</si>
  <si>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</si>
  <si>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</si>
  <si>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</si>
  <si>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</si>
  <si>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</si>
  <si>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</si>
  <si>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</si>
  <si>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</si>
  <si>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</si>
  <si>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</si>
  <si>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</si>
  <si>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</si>
  <si>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</si>
  <si>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</si>
  <si>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</si>
  <si>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</si>
  <si>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</si>
  <si>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</si>
  <si>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</si>
  <si>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</si>
  <si>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</si>
  <si>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</si>
  <si>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</si>
  <si>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</si>
  <si>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</si>
  <si>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</si>
  <si>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</si>
  <si>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</si>
  <si>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</si>
  <si>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</si>
  <si>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</si>
  <si>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</si>
  <si>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</si>
  <si>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</si>
  <si>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</si>
  <si>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</si>
  <si>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</si>
  <si>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</si>
  <si>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</si>
  <si>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</si>
  <si>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</si>
  <si>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</si>
  <si>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</si>
  <si>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</si>
  <si>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</si>
  <si>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</si>
  <si>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</si>
  <si>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</si>
  <si>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</si>
  <si>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</si>
  <si>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</si>
  <si>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</si>
  <si>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</si>
  <si>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</si>
  <si>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</si>
  <si>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</si>
  <si>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</si>
  <si>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</si>
  <si>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</si>
  <si>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</si>
  <si>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</si>
  <si>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</si>
  <si>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</si>
  <si>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</si>
  <si>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</si>
  <si>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</si>
  <si>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</si>
  <si>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</si>
  <si>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</si>
  <si>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</si>
  <si>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</si>
  <si>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</si>
  <si>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</si>
  <si>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</si>
  <si>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</si>
  <si>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</si>
  <si>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</si>
  <si>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</si>
  <si>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</si>
  <si>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</si>
  <si>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</si>
  <si>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</si>
  <si>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</si>
  <si>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</si>
  <si>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</si>
  <si>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</si>
  <si>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</si>
  <si>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</si>
  <si>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</si>
  <si>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</si>
  <si>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</si>
  <si>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</si>
  <si>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</si>
  <si>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</si>
  <si>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</si>
  <si>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</si>
  <si>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</si>
  <si>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</si>
  <si>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</si>
  <si>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</si>
  <si>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</si>
  <si>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</si>
  <si>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</si>
  <si>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</si>
  <si>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</si>
  <si>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</si>
  <si>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</si>
  <si>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</si>
  <si>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</si>
  <si>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</si>
  <si>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</si>
  <si>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</si>
  <si>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</si>
  <si>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</si>
  <si>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</si>
  <si>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</si>
  <si>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</si>
  <si>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</si>
  <si>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</si>
  <si>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</si>
  <si>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</si>
  <si>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</si>
  <si>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</si>
  <si>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</si>
  <si>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</si>
  <si>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</si>
  <si>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</si>
  <si>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</si>
  <si>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</si>
  <si>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</si>
  <si>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</si>
  <si>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</si>
  <si>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</si>
  <si>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</si>
  <si>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</si>
  <si>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</si>
  <si>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</si>
  <si>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</si>
  <si>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</si>
  <si>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</si>
  <si>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</si>
  <si>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</si>
  <si>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</si>
  <si>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</si>
  <si>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</si>
  <si>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</si>
  <si>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</si>
  <si>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</si>
  <si>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</si>
  <si>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</si>
  <si>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</si>
  <si>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</si>
  <si>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</si>
  <si>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</si>
  <si>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</si>
  <si>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</si>
  <si>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</si>
  <si>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</si>
  <si>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</si>
  <si>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</si>
  <si>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</si>
  <si>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</si>
  <si>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</si>
  <si>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</si>
  <si>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</si>
  <si>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</si>
  <si>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</si>
  <si>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</si>
  <si>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</si>
  <si>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</si>
  <si>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</si>
  <si>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</si>
  <si>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</si>
  <si>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</si>
  <si>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</si>
  <si>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</si>
  <si>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</si>
  <si>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</si>
  <si>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</si>
  <si>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</si>
  <si>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</si>
  <si>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</si>
  <si>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</si>
  <si>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</si>
  <si>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</si>
  <si>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</si>
  <si>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</si>
  <si>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</si>
  <si>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</si>
  <si>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</si>
  <si>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</si>
  <si>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</si>
  <si>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</si>
  <si>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</si>
  <si>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</si>
  <si>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</si>
  <si>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</si>
  <si>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</si>
  <si>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</si>
  <si>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</si>
  <si>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</si>
  <si>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</si>
  <si>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</si>
  <si>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</si>
  <si>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</si>
  <si>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</si>
  <si>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</si>
  <si>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</si>
  <si>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</si>
  <si>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</si>
  <si>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</si>
  <si>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</si>
  <si>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</si>
  <si>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</si>
  <si>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</si>
  <si>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</si>
  <si>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</si>
  <si>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</si>
  <si>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</si>
  <si>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</si>
  <si>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</si>
  <si>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</si>
  <si>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</si>
  <si>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</si>
  <si>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</si>
  <si>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</si>
  <si>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</si>
  <si>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</si>
  <si>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</si>
  <si>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</si>
  <si>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</si>
  <si>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</si>
  <si>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</si>
  <si>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</si>
  <si>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</si>
  <si>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</si>
  <si>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</si>
  <si>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</si>
  <si>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</si>
  <si>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</si>
  <si>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</si>
  <si>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</si>
  <si>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</si>
  <si>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</si>
  <si>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</si>
  <si>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</si>
  <si>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</si>
  <si>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</si>
  <si>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</si>
  <si>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</si>
  <si>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</si>
  <si>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</si>
  <si>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</si>
  <si>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</si>
  <si>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</si>
  <si>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</si>
  <si>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</si>
  <si>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</si>
  <si>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</si>
  <si>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</si>
  <si>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</si>
  <si>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</si>
  <si>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</si>
  <si>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</si>
  <si>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</si>
  <si>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</si>
  <si>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</si>
  <si>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</si>
  <si>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</si>
  <si>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</si>
  <si>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</si>
  <si>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</si>
  <si>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</si>
  <si>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</si>
  <si>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</si>
  <si>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</si>
  <si>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</si>
  <si>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</si>
  <si>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</si>
  <si>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</si>
  <si>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</si>
  <si>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</si>
  <si>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</si>
  <si>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</si>
  <si>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</si>
  <si>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</si>
  <si>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</si>
  <si>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</si>
  <si>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</si>
  <si>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</si>
  <si>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</si>
  <si>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</si>
  <si>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</si>
  <si>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</si>
  <si>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</si>
  <si>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</si>
  <si>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</si>
  <si>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</si>
  <si>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</si>
  <si>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</si>
  <si>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</si>
  <si>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</si>
  <si>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</si>
  <si>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</si>
  <si>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</si>
  <si>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</si>
  <si>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</si>
  <si>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</si>
  <si>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</si>
  <si>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</si>
  <si>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</si>
  <si>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</si>
  <si>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</si>
  <si>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</si>
  <si>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</si>
  <si>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</si>
  <si>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</si>
  <si>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</si>
  <si>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</si>
  <si>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</si>
  <si>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</si>
  <si>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</si>
  <si>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</si>
  <si>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</si>
  <si>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</si>
  <si>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</si>
  <si>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</si>
  <si>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</si>
  <si>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</si>
  <si>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</si>
  <si>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</si>
  <si>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</si>
  <si>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</si>
  <si>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</si>
  <si>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</si>
  <si>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</si>
  <si>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</si>
  <si>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</si>
  <si>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</si>
  <si>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</si>
  <si>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</si>
  <si>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</si>
  <si>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</si>
  <si>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</si>
  <si>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</si>
  <si>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</si>
  <si>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</si>
  <si>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</si>
  <si>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</si>
  <si>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</si>
  <si>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</si>
  <si>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</si>
  <si>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</si>
  <si>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</si>
  <si>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</si>
  <si>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</si>
  <si>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</si>
  <si>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</si>
  <si>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</si>
  <si>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</si>
  <si>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</si>
  <si>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</si>
  <si>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</si>
  <si>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</si>
  <si>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</si>
  <si>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</si>
  <si>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</si>
  <si>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</si>
  <si>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</si>
  <si>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</si>
  <si>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</si>
  <si>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</si>
  <si>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</si>
  <si>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</si>
  <si>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</si>
  <si>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</si>
  <si>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</si>
  <si>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</si>
  <si>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</si>
  <si>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</si>
  <si>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</si>
  <si>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</si>
  <si>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</si>
  <si>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</si>
  <si>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</si>
  <si>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</si>
  <si>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</si>
  <si>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</si>
  <si>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</si>
  <si>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</si>
  <si>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</si>
  <si>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</si>
  <si>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</si>
  <si>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</si>
  <si>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</si>
  <si>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</si>
  <si>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</si>
  <si>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</si>
  <si>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</si>
  <si>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</si>
  <si>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</si>
  <si>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</si>
  <si>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</si>
  <si>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</si>
  <si>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</si>
  <si>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</si>
  <si>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</si>
  <si>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</si>
  <si>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</si>
  <si>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</si>
  <si>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</si>
  <si>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</si>
  <si>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</si>
  <si>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</si>
  <si>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</si>
  <si>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</si>
  <si>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</si>
  <si>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</si>
  <si>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</si>
  <si>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</si>
  <si>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</si>
  <si>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</si>
  <si>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</si>
  <si>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</si>
  <si>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</si>
  <si>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</si>
  <si>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</si>
  <si>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</si>
  <si>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</si>
  <si>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</si>
  <si>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</si>
  <si>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</si>
  <si>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</si>
  <si>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</si>
  <si>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</si>
  <si>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</si>
  <si>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</si>
  <si>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</si>
  <si>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</si>
  <si>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</si>
  <si>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</si>
  <si>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</si>
  <si>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</si>
  <si>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</si>
  <si>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</si>
  <si>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</si>
  <si>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</si>
  <si>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</si>
  <si>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</si>
  <si>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</si>
  <si>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</si>
  <si>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</si>
  <si>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</si>
  <si>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</si>
  <si>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</si>
  <si>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</si>
  <si>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</si>
  <si>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</si>
  <si>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</si>
  <si>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</si>
  <si>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</si>
  <si>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</si>
  <si>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</si>
  <si>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</si>
  <si>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</si>
  <si>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</si>
  <si>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</si>
  <si>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</si>
  <si>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</si>
  <si>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</si>
  <si>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</si>
  <si>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</si>
  <si>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</si>
  <si>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</si>
  <si>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</si>
  <si>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</si>
  <si>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</si>
  <si>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</si>
  <si>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</si>
  <si>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</si>
  <si>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</si>
  <si>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</si>
  <si>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</si>
  <si>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</si>
  <si>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</si>
  <si>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</si>
  <si>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</si>
  <si>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</si>
  <si>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</si>
  <si>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</si>
  <si>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</si>
  <si>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</si>
  <si>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</si>
  <si>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</si>
  <si>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</si>
  <si>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</si>
  <si>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</si>
  <si>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</si>
  <si>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</si>
  <si>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</si>
  <si>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</si>
  <si>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</si>
  <si>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</si>
  <si>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</si>
  <si>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</si>
  <si>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</si>
  <si>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</si>
  <si>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</si>
  <si>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</si>
  <si>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</si>
  <si>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</si>
  <si>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</si>
  <si>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</si>
  <si>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</si>
  <si>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</si>
  <si>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</si>
  <si>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</si>
  <si>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</si>
  <si>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</si>
  <si>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</si>
  <si>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</si>
  <si>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</si>
  <si>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</si>
  <si>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</si>
  <si>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</si>
  <si>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</si>
  <si>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</si>
  <si>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</si>
  <si>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</si>
  <si>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</si>
  <si>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</si>
  <si>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</si>
  <si>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</si>
  <si>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</si>
  <si>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</si>
  <si>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</si>
  <si>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</si>
  <si>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</si>
  <si>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</si>
  <si>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</si>
  <si>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</si>
  <si>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</si>
  <si>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</si>
  <si>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</si>
  <si>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</si>
  <si>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</si>
  <si>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</si>
  <si>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</si>
  <si>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</si>
  <si>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</si>
  <si>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</si>
  <si>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</si>
  <si>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</si>
  <si>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</si>
  <si>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</si>
  <si>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</si>
  <si>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</si>
  <si>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</si>
  <si>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</si>
  <si>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</si>
  <si>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</si>
  <si>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</si>
  <si>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</si>
  <si>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</si>
  <si>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</si>
  <si>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</si>
  <si>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</si>
  <si>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</si>
  <si>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</si>
  <si>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</si>
  <si>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</si>
  <si>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</si>
  <si>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</si>
  <si>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</si>
  <si>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</si>
  <si>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</si>
  <si>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</si>
  <si>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</si>
  <si>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</si>
  <si>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</si>
  <si>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</si>
  <si>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</si>
  <si>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</si>
  <si>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</si>
  <si>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</si>
  <si>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</si>
  <si>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</si>
  <si>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</si>
  <si>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</si>
  <si>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</si>
  <si>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</si>
  <si>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</si>
  <si>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</si>
  <si>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</si>
  <si>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</si>
  <si>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</si>
  <si>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</si>
  <si>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</si>
  <si>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</si>
  <si>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</si>
  <si>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</si>
  <si>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</si>
  <si>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</si>
  <si>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</si>
  <si>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</si>
  <si>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</si>
  <si>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</si>
  <si>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</si>
  <si>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</si>
  <si>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</si>
  <si>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</si>
  <si>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</si>
  <si>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</si>
  <si>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</si>
  <si>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</si>
  <si>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</si>
  <si>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</si>
  <si>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</si>
  <si>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</si>
  <si>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</si>
  <si>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</si>
  <si>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</si>
  <si>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</si>
  <si>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</si>
  <si>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</si>
  <si>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</si>
  <si>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</si>
  <si>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</si>
  <si>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</si>
  <si>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</si>
  <si>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</si>
  <si>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</si>
  <si>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</si>
  <si>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</si>
  <si>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</si>
  <si>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</si>
  <si>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</si>
  <si>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</si>
  <si>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</si>
  <si>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</si>
  <si>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</si>
  <si>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</si>
  <si>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</si>
  <si>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</si>
  <si>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</si>
  <si>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</si>
  <si>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</si>
  <si>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</si>
  <si>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</si>
  <si>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</si>
  <si>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</si>
  <si>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</si>
  <si>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</si>
  <si>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</si>
  <si>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</si>
  <si>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</si>
  <si>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</si>
  <si>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</si>
  <si>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</si>
  <si>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</si>
  <si>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</si>
  <si>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</si>
  <si>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</si>
  <si>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</si>
  <si>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</si>
  <si>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</si>
  <si>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</si>
  <si>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</si>
  <si>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</si>
  <si>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</si>
  <si>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</si>
  <si>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</si>
  <si>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</si>
  <si>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</si>
  <si>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</si>
  <si>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</si>
  <si>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</si>
  <si>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</si>
  <si>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</si>
  <si>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</si>
  <si>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</si>
  <si>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</si>
  <si>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</si>
  <si>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</si>
  <si>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</si>
  <si>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</si>
  <si>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</si>
  <si>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</si>
  <si>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</si>
  <si>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</si>
  <si>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</si>
  <si>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</si>
  <si>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</si>
  <si>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</si>
  <si>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</si>
  <si>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</si>
  <si>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</si>
  <si>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</si>
  <si>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</si>
  <si>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</si>
  <si>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</si>
  <si>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</si>
  <si>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</si>
  <si>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</si>
  <si>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</si>
  <si>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</si>
  <si>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</si>
  <si>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</si>
  <si>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</si>
  <si>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</si>
  <si>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</si>
  <si>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</si>
  <si>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</si>
  <si>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</si>
  <si>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</si>
  <si>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</si>
  <si>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</si>
  <si>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</si>
  <si>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</si>
  <si>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</si>
  <si>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</si>
  <si>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</si>
  <si>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</si>
  <si>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</si>
  <si>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</si>
  <si>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</si>
  <si>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</si>
  <si>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</si>
  <si>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</si>
  <si>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</si>
  <si>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</si>
  <si>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</si>
  <si>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</si>
  <si>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</si>
  <si>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</si>
  <si>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</si>
  <si>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</si>
  <si>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</si>
  <si>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</si>
  <si>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</si>
  <si>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</si>
  <si>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</si>
  <si>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</si>
  <si>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</si>
  <si>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</si>
  <si>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</si>
  <si>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</si>
  <si>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</si>
  <si>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</si>
  <si>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</si>
  <si>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</si>
  <si>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</si>
  <si>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</si>
  <si>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</si>
  <si>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</si>
  <si>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</si>
  <si>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</si>
  <si>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</si>
  <si>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</si>
  <si>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</si>
  <si>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</si>
  <si>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</si>
  <si>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</si>
  <si>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</si>
  <si>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</si>
  <si>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</si>
  <si>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</si>
  <si>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</si>
  <si>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</si>
  <si>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</si>
  <si>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</si>
  <si>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</si>
  <si>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</si>
  <si>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</si>
  <si>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</si>
  <si>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</si>
  <si>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</si>
  <si>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</si>
  <si>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</si>
  <si>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</si>
  <si>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</si>
  <si>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</si>
  <si>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</si>
  <si>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</si>
  <si>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</si>
  <si>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</si>
  <si>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</si>
  <si>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</si>
  <si>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</si>
  <si>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</si>
  <si>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</si>
  <si>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</si>
  <si>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</si>
  <si>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</si>
  <si>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</si>
  <si>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</si>
  <si>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</si>
  <si>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</si>
  <si>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</si>
  <si>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</si>
  <si>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</si>
  <si>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</si>
  <si>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</si>
  <si>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</si>
  <si>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</si>
  <si>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</si>
  <si>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</si>
  <si>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</si>
  <si>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</si>
  <si>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</si>
  <si>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</si>
  <si>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</si>
  <si>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</si>
  <si>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</si>
  <si>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</si>
  <si>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</si>
  <si>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</si>
  <si>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</si>
  <si>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</si>
  <si>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</si>
  <si>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</si>
  <si>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</si>
  <si>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</si>
  <si>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</si>
  <si>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</si>
  <si>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</si>
  <si>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</si>
  <si>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</si>
  <si>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</si>
  <si>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</si>
  <si>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</si>
  <si>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</si>
  <si>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</si>
  <si>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</si>
  <si>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</si>
  <si>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</si>
  <si>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</si>
  <si>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</si>
  <si>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</si>
  <si>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</si>
  <si>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</si>
  <si>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</si>
  <si>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</si>
  <si>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</si>
  <si>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</si>
  <si>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</si>
  <si>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</si>
  <si>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</si>
  <si>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</si>
  <si>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</si>
  <si>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</si>
  <si>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</si>
  <si>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</si>
  <si>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</si>
  <si>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</si>
  <si>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</si>
  <si>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</si>
  <si>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</si>
  <si>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</si>
  <si>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</si>
  <si>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</si>
  <si>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</si>
  <si>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</si>
  <si>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</si>
  <si>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</si>
  <si>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</si>
  <si>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</si>
  <si>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</si>
  <si>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</si>
  <si>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</si>
  <si>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</si>
  <si>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</si>
  <si>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</si>
  <si>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</si>
  <si>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</si>
  <si>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</si>
  <si>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</si>
  <si>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</si>
  <si>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</si>
  <si>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</si>
  <si>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</si>
  <si>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</si>
  <si>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</si>
  <si>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</si>
  <si>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</si>
  <si>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</si>
  <si>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</si>
  <si>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</si>
  <si>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</si>
  <si>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</si>
  <si>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</si>
  <si>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</si>
  <si>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</si>
  <si>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</si>
  <si>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</si>
  <si>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</si>
  <si>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</si>
  <si>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</si>
  <si>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</si>
  <si>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</si>
  <si>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</si>
  <si>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</si>
  <si>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</si>
  <si>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</si>
  <si>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</si>
  <si>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</si>
  <si>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</si>
  <si>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</si>
  <si>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</si>
  <si>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</si>
  <si>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</si>
  <si>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</si>
  <si>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</si>
  <si>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</si>
  <si>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</si>
  <si>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</si>
  <si>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</si>
  <si>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</si>
  <si>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</si>
  <si>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</si>
  <si>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</si>
  <si>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</si>
  <si>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</si>
  <si>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</si>
  <si>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</si>
  <si>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</si>
  <si>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</si>
  <si>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</si>
  <si>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</si>
  <si>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</si>
  <si>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</si>
  <si>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</si>
  <si>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</si>
  <si>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</si>
  <si>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</si>
  <si>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</si>
  <si>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</si>
  <si>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</si>
  <si>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</si>
  <si>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</si>
  <si>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</si>
  <si>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</si>
  <si>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</si>
  <si>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</si>
  <si>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</si>
  <si>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</si>
  <si>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</si>
  <si>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</si>
  <si>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</si>
  <si>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</si>
  <si>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</si>
  <si>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</si>
  <si>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</si>
  <si>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</si>
  <si>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</si>
  <si>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</si>
  <si>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</si>
  <si>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</si>
  <si>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</si>
  <si>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</si>
  <si>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</si>
  <si>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</si>
  <si>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</si>
  <si>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</si>
  <si>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</si>
  <si>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</si>
  <si>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</si>
  <si>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</si>
  <si>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</si>
  <si>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</si>
  <si>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</si>
  <si>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</si>
  <si>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</si>
  <si>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</si>
  <si>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</si>
  <si>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</si>
  <si>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</si>
  <si>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</si>
  <si>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</si>
  <si>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</si>
  <si>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</si>
  <si>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</si>
  <si>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</si>
  <si>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</si>
  <si>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</si>
  <si>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</si>
  <si>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</si>
  <si>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</si>
  <si>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</si>
  <si>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</si>
  <si>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</si>
  <si>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</si>
  <si>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</si>
  <si>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</si>
  <si>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</si>
  <si>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</si>
  <si>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</si>
  <si>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</si>
  <si>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</si>
  <si>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</si>
  <si>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</si>
  <si>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</si>
  <si>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</si>
  <si>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</si>
  <si>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</si>
  <si>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</si>
  <si>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</si>
  <si>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</si>
  <si>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</si>
  <si>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</si>
  <si>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</si>
  <si>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</si>
  <si>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</si>
  <si>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</si>
  <si>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</si>
  <si>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</si>
  <si>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</si>
  <si>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</si>
  <si>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</si>
  <si>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</si>
  <si>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</si>
  <si>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</si>
  <si>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</si>
  <si>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</si>
  <si>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</si>
  <si>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</si>
  <si>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</si>
  <si>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</si>
  <si>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</si>
  <si>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</si>
  <si>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</si>
  <si>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</si>
  <si>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</si>
  <si>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</si>
  <si>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</si>
  <si>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</si>
  <si>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</si>
  <si>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</si>
  <si>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</si>
  <si>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</si>
  <si>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</si>
  <si>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</si>
  <si>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</si>
  <si>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</si>
  <si>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</si>
  <si>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</si>
  <si>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</si>
  <si>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</si>
  <si>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</si>
  <si>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</si>
  <si>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</si>
  <si>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</si>
  <si>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</si>
  <si>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</si>
  <si>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</si>
  <si>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</si>
  <si>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</si>
  <si>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</si>
  <si>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</si>
  <si>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</si>
  <si>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</si>
  <si>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</si>
  <si>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</si>
  <si>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</si>
  <si>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</si>
  <si>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</si>
  <si>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</si>
  <si>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</si>
  <si>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</si>
  <si>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</si>
  <si>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</si>
  <si>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</si>
  <si>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</si>
  <si>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</si>
  <si>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</si>
  <si>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</si>
  <si>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</si>
  <si>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</si>
  <si>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</si>
  <si>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</si>
  <si>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</si>
  <si>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</si>
  <si>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</si>
  <si>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</si>
  <si>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</si>
  <si>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</si>
  <si>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</si>
  <si>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</si>
  <si>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</si>
  <si>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</si>
  <si>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</si>
  <si>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</si>
  <si>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</si>
  <si>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</si>
  <si>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</si>
  <si>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</si>
  <si>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</si>
  <si>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</si>
  <si>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</si>
  <si>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</si>
  <si>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</si>
  <si>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</si>
  <si>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</si>
  <si>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</si>
  <si>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</si>
  <si>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</si>
  <si>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</si>
  <si>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</si>
  <si>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</si>
  <si>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</si>
  <si>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</si>
  <si>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</si>
  <si>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</si>
  <si>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</si>
  <si>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</si>
  <si>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</si>
  <si>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</si>
  <si>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</si>
  <si>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</si>
  <si>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</si>
  <si>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</si>
  <si>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</si>
  <si>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</si>
  <si>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</si>
  <si>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</si>
  <si>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</si>
  <si>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</si>
  <si>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</si>
  <si>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</si>
  <si>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</si>
  <si>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</si>
  <si>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</si>
  <si>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</si>
  <si>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</si>
  <si>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</si>
  <si>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</si>
  <si>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</si>
  <si>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</si>
  <si>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</si>
  <si>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</si>
  <si>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</si>
  <si>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</si>
  <si>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</si>
  <si>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</si>
  <si>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</si>
  <si>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</si>
  <si>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</si>
  <si>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</si>
  <si>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</si>
  <si>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</si>
  <si>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</si>
  <si>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</si>
  <si>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</si>
  <si>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</si>
  <si>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</si>
  <si>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</si>
  <si>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</si>
  <si>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</si>
  <si>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</si>
  <si>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</si>
  <si>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</si>
  <si>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</si>
  <si>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</si>
  <si>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</si>
  <si>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</si>
  <si>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</si>
  <si>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</si>
  <si>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</si>
  <si>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</si>
  <si>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</si>
  <si>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</si>
  <si>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</si>
  <si>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</si>
  <si>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</si>
  <si>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</si>
  <si>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</si>
  <si>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</si>
  <si>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</si>
  <si>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</si>
  <si>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</si>
  <si>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</si>
  <si>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</si>
  <si>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</si>
  <si>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</si>
  <si>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</si>
  <si>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</si>
  <si>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</si>
  <si>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</si>
  <si>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</si>
  <si>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</si>
  <si>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</si>
  <si>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</si>
  <si>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</si>
  <si>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</si>
  <si>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</si>
  <si>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</si>
  <si>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</si>
  <si>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</si>
  <si>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</si>
  <si>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</si>
  <si>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</si>
  <si>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</si>
  <si>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</si>
  <si>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</si>
  <si>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</si>
  <si>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</si>
  <si>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</si>
  <si>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</si>
  <si>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</si>
  <si>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</si>
  <si>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</si>
  <si>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</si>
  <si>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</si>
  <si>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</si>
  <si>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</si>
  <si>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</si>
  <si>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</si>
  <si>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</si>
  <si>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</si>
  <si>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</si>
  <si>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</si>
  <si>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</si>
  <si>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</si>
  <si>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</si>
  <si>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</si>
  <si>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</si>
  <si>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</si>
  <si>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</si>
  <si>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</si>
  <si>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</si>
  <si>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</si>
  <si>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</si>
  <si>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</si>
  <si>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</si>
  <si>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</si>
  <si>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</si>
  <si>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</si>
  <si>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</si>
  <si>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</si>
  <si>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</si>
  <si>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</si>
  <si>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</si>
  <si>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</si>
  <si>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</si>
  <si>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</si>
  <si>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</si>
  <si>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</si>
  <si>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</si>
  <si>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</si>
  <si>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</si>
  <si>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</si>
  <si>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</si>
  <si>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</si>
  <si>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</si>
  <si>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</si>
  <si>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</si>
  <si>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</si>
  <si>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</si>
  <si>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</si>
  <si>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</si>
  <si>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</si>
  <si>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</si>
  <si>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</si>
  <si>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</si>
  <si>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</si>
  <si>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</si>
  <si>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</si>
  <si>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</si>
  <si>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</si>
  <si>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</si>
  <si>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</si>
  <si>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</si>
  <si>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</si>
  <si>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</si>
  <si>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</si>
  <si>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</si>
  <si>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</si>
  <si>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</si>
  <si>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</si>
  <si>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</si>
  <si>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</si>
  <si>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</si>
  <si>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</si>
  <si>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</si>
  <si>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</si>
  <si>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</si>
  <si>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</si>
  <si>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</si>
  <si>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</si>
  <si>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</si>
  <si>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</si>
  <si>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</si>
  <si>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</si>
  <si>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</si>
  <si>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</si>
  <si>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</si>
  <si>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</si>
  <si>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</si>
  <si>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</si>
  <si>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</si>
  <si>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</si>
  <si>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</si>
  <si>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</si>
  <si>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</si>
  <si>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</si>
  <si>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</si>
  <si>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</si>
  <si>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</si>
  <si>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</si>
  <si>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</si>
  <si>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</si>
  <si>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</si>
  <si>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</si>
  <si>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</si>
  <si>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</si>
  <si>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</si>
  <si>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</si>
  <si>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</si>
  <si>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</si>
  <si>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</si>
  <si>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</si>
  <si>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</si>
  <si>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</si>
  <si>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</si>
  <si>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</si>
  <si>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</si>
  <si>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</si>
  <si>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</si>
  <si>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</si>
  <si>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</si>
  <si>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</si>
  <si>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</si>
  <si>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</si>
  <si>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</si>
  <si>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</si>
  <si>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</si>
  <si>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</si>
  <si>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</si>
  <si>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</si>
  <si>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</si>
  <si>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</si>
  <si>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</si>
  <si>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</si>
  <si>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</si>
  <si>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</si>
  <si>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</si>
  <si>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</si>
  <si>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</si>
  <si>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</si>
  <si>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</si>
  <si>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</si>
  <si>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</si>
  <si>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</si>
  <si>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</si>
  <si>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</si>
  <si>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</si>
  <si>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</si>
  <si>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</si>
  <si>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</si>
  <si>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</si>
  <si>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</si>
  <si>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</si>
  <si>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</si>
  <si>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</si>
  <si>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</si>
  <si>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</si>
  <si>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</si>
  <si>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</si>
  <si>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</si>
  <si>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</si>
  <si>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</si>
  <si>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</si>
  <si>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</si>
  <si>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</si>
  <si>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</si>
  <si>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</si>
  <si>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</si>
  <si>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</si>
  <si>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</si>
  <si>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</si>
  <si>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</si>
  <si>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</si>
  <si>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</si>
  <si>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</si>
  <si>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</si>
  <si>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</si>
  <si>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</si>
  <si>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</si>
  <si>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</si>
  <si>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</si>
  <si>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</si>
  <si>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</si>
  <si>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</si>
  <si>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</si>
  <si>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</si>
  <si>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</si>
  <si>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</si>
  <si>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</si>
  <si>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</si>
  <si>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</si>
  <si>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</si>
  <si>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</si>
  <si>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</si>
  <si>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</si>
  <si>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</si>
  <si>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</si>
  <si>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</si>
  <si>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</si>
  <si>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</si>
  <si>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</si>
  <si>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</si>
  <si>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</si>
  <si>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</si>
  <si>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</si>
  <si>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</si>
  <si>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</si>
  <si>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</si>
  <si>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</si>
  <si>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</si>
  <si>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</si>
  <si>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</si>
  <si>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</si>
  <si>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</si>
  <si>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</si>
  <si>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</si>
  <si>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</si>
  <si>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</si>
  <si>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</si>
  <si>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</si>
  <si>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</si>
  <si>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</si>
  <si>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</si>
  <si>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</si>
  <si>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</si>
  <si>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</si>
  <si>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</si>
  <si>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</si>
  <si>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</si>
  <si>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</si>
  <si>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</si>
  <si>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</si>
  <si>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</si>
  <si>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</si>
  <si>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</si>
  <si>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</si>
  <si>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</si>
  <si>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</si>
  <si>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</si>
  <si>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</si>
  <si>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</si>
  <si>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</si>
  <si>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</si>
  <si>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</si>
  <si>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</si>
  <si>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</si>
  <si>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</si>
  <si>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</si>
  <si>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</si>
  <si>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</si>
  <si>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</si>
  <si>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</si>
  <si>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</si>
  <si>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</si>
  <si>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</si>
  <si>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</si>
  <si>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</si>
  <si>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</si>
  <si>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</si>
  <si>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</si>
  <si>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</si>
  <si>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</si>
  <si>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</si>
  <si>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</si>
  <si>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</si>
  <si>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</si>
  <si>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</si>
  <si>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</si>
  <si>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</si>
  <si>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</si>
  <si>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</si>
  <si>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</si>
  <si>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</si>
  <si>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</si>
  <si>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</si>
  <si>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</si>
  <si>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</si>
  <si>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</si>
  <si>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</si>
  <si>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</si>
  <si>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</si>
  <si>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</si>
  <si>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</si>
  <si>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</si>
  <si>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</si>
  <si>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</si>
  <si>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</si>
  <si>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</si>
  <si>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</si>
  <si>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</si>
  <si>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</si>
  <si>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</si>
  <si>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</si>
  <si>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</si>
  <si>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</si>
  <si>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</si>
  <si>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</si>
  <si>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</si>
  <si>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</si>
  <si>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</si>
  <si>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</si>
  <si>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</si>
  <si>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</si>
  <si>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</si>
  <si>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</si>
  <si>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</si>
  <si>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</si>
  <si>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</si>
  <si>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</si>
  <si>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</si>
  <si>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</si>
  <si>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</si>
  <si>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</si>
  <si>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</si>
  <si>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</si>
  <si>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</si>
  <si>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</si>
  <si>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</si>
  <si>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</si>
  <si>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</si>
  <si>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</si>
  <si>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</si>
  <si>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</si>
  <si>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</si>
  <si>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</si>
  <si>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</si>
  <si>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</si>
  <si>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</si>
  <si>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</si>
  <si>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</si>
  <si>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</si>
  <si>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</si>
  <si>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</si>
  <si>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</si>
  <si>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</si>
  <si>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</si>
  <si>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</si>
  <si>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</si>
  <si>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</si>
  <si>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</si>
  <si>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</si>
  <si>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</si>
  <si>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</si>
  <si>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</si>
  <si>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</si>
  <si>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</si>
  <si>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</si>
  <si>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</si>
  <si>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</si>
  <si>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</si>
  <si>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</si>
  <si>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</si>
  <si>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</si>
  <si>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</si>
  <si>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</si>
  <si>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</si>
  <si>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</si>
  <si>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</si>
  <si>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</si>
  <si>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</si>
  <si>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</si>
  <si>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</si>
  <si>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</si>
  <si>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</si>
  <si>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</si>
  <si>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</si>
  <si>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</si>
  <si>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</si>
  <si>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</si>
  <si>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</si>
  <si>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</si>
  <si>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</si>
  <si>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</si>
  <si>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</si>
  <si>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</si>
  <si>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</si>
  <si>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</si>
  <si>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</si>
  <si>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</si>
  <si>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</si>
  <si>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</si>
  <si>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</si>
  <si>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</si>
  <si>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</si>
  <si>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</si>
  <si>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</si>
  <si>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</si>
  <si>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</si>
  <si>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</si>
  <si>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</si>
  <si>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</si>
  <si>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</si>
  <si>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</si>
  <si>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</si>
  <si>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</si>
  <si>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</si>
  <si>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</si>
  <si>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</si>
  <si>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</si>
  <si>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</si>
  <si>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</si>
  <si>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</si>
  <si>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</si>
  <si>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</si>
  <si>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</si>
  <si>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</si>
  <si>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</si>
  <si>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</si>
  <si>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</si>
  <si>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</si>
  <si>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</si>
  <si>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</si>
  <si>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</si>
  <si>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</si>
  <si>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</si>
  <si>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</si>
  <si>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</si>
  <si>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</si>
  <si>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</si>
  <si>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</si>
  <si>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</si>
  <si>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</si>
  <si>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</si>
  <si>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</si>
  <si>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</si>
  <si>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</si>
  <si>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</si>
  <si>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</si>
  <si>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</si>
  <si>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</si>
  <si>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</si>
  <si>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</si>
  <si>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</si>
  <si>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</si>
  <si>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</si>
  <si>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</si>
  <si>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</si>
  <si>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</si>
  <si>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</si>
  <si>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</si>
  <si>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</si>
  <si>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</si>
  <si>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</si>
  <si>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</si>
  <si>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</si>
  <si>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</si>
  <si>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</si>
  <si>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</si>
  <si>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</si>
  <si>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</si>
  <si>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</si>
  <si>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</si>
  <si>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</si>
  <si>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</si>
  <si>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</si>
  <si>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</si>
  <si>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</si>
  <si>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</si>
  <si>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</si>
  <si>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</si>
  <si>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</si>
  <si>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</si>
  <si>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</si>
  <si>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</si>
  <si>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</si>
  <si>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</si>
  <si>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</si>
  <si>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</si>
  <si>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</si>
  <si>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</si>
  <si>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</si>
  <si>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</si>
  <si>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</si>
  <si>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</si>
  <si>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</si>
  <si>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</si>
  <si>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</si>
  <si>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</si>
  <si>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</si>
  <si>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</si>
  <si>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</si>
  <si>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</si>
  <si>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</si>
  <si>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</si>
  <si>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</si>
  <si>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</si>
  <si>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</si>
  <si>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</si>
  <si>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</si>
  <si>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</si>
  <si>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</si>
  <si>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</si>
  <si>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</si>
  <si>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</si>
  <si>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</si>
  <si>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</si>
  <si>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</si>
  <si>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</si>
  <si>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</si>
  <si>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</si>
  <si>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</si>
  <si>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</si>
  <si>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</si>
  <si>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</si>
  <si>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</si>
  <si>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</si>
  <si>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</si>
  <si>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</si>
  <si>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</si>
  <si>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</si>
  <si>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</si>
  <si>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</si>
  <si>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</si>
  <si>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</si>
  <si>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</si>
  <si>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</si>
  <si>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</si>
  <si>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</si>
  <si>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</si>
  <si>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</si>
  <si>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</si>
  <si>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</si>
  <si>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</si>
  <si>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</si>
  <si>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</si>
  <si>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</si>
  <si>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</si>
  <si>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</si>
  <si>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</si>
  <si>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</si>
  <si>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</si>
  <si>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</si>
  <si>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</si>
  <si>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</si>
  <si>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</si>
  <si>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</si>
  <si>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</si>
  <si>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</si>
  <si>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</si>
  <si>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</si>
  <si>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</si>
  <si>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</si>
  <si>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</si>
  <si>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</si>
  <si>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</si>
  <si>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</si>
  <si>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</si>
  <si>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</si>
  <si>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</si>
  <si>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</si>
  <si>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</si>
  <si>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</si>
  <si>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</si>
  <si>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</si>
  <si>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</si>
  <si>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</si>
  <si>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</si>
  <si>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</si>
  <si>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</si>
  <si>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</si>
  <si>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</si>
  <si>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</si>
  <si>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</si>
  <si>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</si>
  <si>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</si>
  <si>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</si>
  <si>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</si>
  <si>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</si>
  <si>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</si>
  <si>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</si>
  <si>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</si>
  <si>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</si>
  <si>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</si>
  <si>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</si>
  <si>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</si>
  <si>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</si>
  <si>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</si>
  <si>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</si>
  <si>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</si>
  <si>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</si>
  <si>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</si>
  <si>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</si>
  <si>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</si>
  <si>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</si>
  <si>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</si>
  <si>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</si>
  <si>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</si>
  <si>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</si>
  <si>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</si>
  <si>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</si>
  <si>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</si>
  <si>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</si>
  <si>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</si>
  <si>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</si>
  <si>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</si>
  <si>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</si>
  <si>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</si>
  <si>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</si>
  <si>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</si>
  <si>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</si>
  <si>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</si>
  <si>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</si>
  <si>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</si>
  <si>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</si>
  <si>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</si>
  <si>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</si>
  <si>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</si>
  <si>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</si>
  <si>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</si>
  <si>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</si>
  <si>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</si>
  <si>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</si>
  <si>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</si>
  <si>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</si>
  <si>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</si>
  <si>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</si>
  <si>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</si>
  <si>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</si>
  <si>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</si>
  <si>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</si>
  <si>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</si>
  <si>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</si>
  <si>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</si>
  <si>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</si>
  <si>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</si>
  <si>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</si>
  <si>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</si>
  <si>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</si>
  <si>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</si>
  <si>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</si>
  <si>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</si>
  <si>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</si>
  <si>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</si>
  <si>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</si>
  <si>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</si>
  <si>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</si>
  <si>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</si>
  <si>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</si>
  <si>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</si>
  <si>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</si>
  <si>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</si>
  <si>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</si>
  <si>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</si>
  <si>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</si>
  <si>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</si>
  <si>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</si>
  <si>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</si>
  <si>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</si>
  <si>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</si>
  <si>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</si>
  <si>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</si>
  <si>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</si>
  <si>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</si>
  <si>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</si>
  <si>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</si>
  <si>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</si>
  <si>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</si>
  <si>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</si>
  <si>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</si>
  <si>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</si>
  <si>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</si>
  <si>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</si>
  <si>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</si>
  <si>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</si>
  <si>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</si>
  <si>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</si>
  <si>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</si>
  <si>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</si>
  <si>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</si>
  <si>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</si>
  <si>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</si>
  <si>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</si>
  <si>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</si>
  <si>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</si>
  <si>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</si>
  <si>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</si>
  <si>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</si>
  <si>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</si>
  <si>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</si>
  <si>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</si>
  <si>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</si>
  <si>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</si>
  <si>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</si>
  <si>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</si>
  <si>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</si>
  <si>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</si>
  <si>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</si>
  <si>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</si>
  <si>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</si>
  <si>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</si>
  <si>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</si>
  <si>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</si>
  <si>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</si>
  <si>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</si>
  <si>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</si>
  <si>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</si>
  <si>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</si>
  <si>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</si>
  <si>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</si>
  <si>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</si>
  <si>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</si>
  <si>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</si>
  <si>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</si>
  <si>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</si>
  <si>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</si>
  <si>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</si>
  <si>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</si>
  <si>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</si>
  <si>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</si>
  <si>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</si>
  <si>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</si>
  <si>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</si>
  <si>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</si>
  <si>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</si>
  <si>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</si>
  <si>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</si>
  <si>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</si>
  <si>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</si>
  <si>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</si>
  <si>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</si>
  <si>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</si>
  <si>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</si>
  <si>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</si>
  <si>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</si>
  <si>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</si>
  <si>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</si>
  <si>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</si>
  <si>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</si>
  <si>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</si>
  <si>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</si>
  <si>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</si>
  <si>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</si>
  <si>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</si>
  <si>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</si>
  <si>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</si>
  <si>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</si>
  <si>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</si>
  <si>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</si>
  <si>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</si>
  <si>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</si>
  <si>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</si>
  <si>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</si>
  <si>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</si>
  <si>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</si>
  <si>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</si>
  <si>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</si>
  <si>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</si>
  <si>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</si>
  <si>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</si>
  <si>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</si>
  <si>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</si>
  <si>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</si>
  <si>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</si>
  <si>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</si>
  <si>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</si>
  <si>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</si>
  <si>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</si>
  <si>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</si>
  <si>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</si>
  <si>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</si>
  <si>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</si>
  <si>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</si>
  <si>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</si>
  <si>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</si>
  <si>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</si>
  <si>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</si>
  <si>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</si>
  <si>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</si>
  <si>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</si>
  <si>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</si>
  <si>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</si>
  <si>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</si>
  <si>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</si>
  <si>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</si>
  <si>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</si>
  <si>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</si>
  <si>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</si>
  <si>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</si>
  <si>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</si>
  <si>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</si>
  <si>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</si>
  <si>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</si>
  <si>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</si>
  <si>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</si>
  <si>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</si>
  <si>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</si>
  <si>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</si>
  <si>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</si>
  <si>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</si>
  <si>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</si>
  <si>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</si>
  <si>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</si>
  <si>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</si>
  <si>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</si>
  <si>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</si>
  <si>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</si>
  <si>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</si>
  <si>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</si>
  <si>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</si>
  <si>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</si>
  <si>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</si>
  <si>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</si>
  <si>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</si>
  <si>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</si>
  <si>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</si>
  <si>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</si>
  <si>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</si>
  <si>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</si>
  <si>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</si>
  <si>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</si>
  <si>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</si>
  <si>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</si>
  <si>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</si>
  <si>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</si>
  <si>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</si>
  <si>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</si>
  <si>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</si>
  <si>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</si>
  <si>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</si>
  <si>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</si>
  <si>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</si>
  <si>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</si>
  <si>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</si>
  <si>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</si>
  <si>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</si>
  <si>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</si>
  <si>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</si>
  <si>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</si>
  <si>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</si>
  <si>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</si>
  <si>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</si>
  <si>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</si>
  <si>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</si>
  <si>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</si>
  <si>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</si>
  <si>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</si>
  <si>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</si>
  <si>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</si>
  <si>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</si>
  <si>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</si>
  <si>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</si>
  <si>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</si>
  <si>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</si>
  <si>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</si>
  <si>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</si>
  <si>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</si>
  <si>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</si>
  <si>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</si>
  <si>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</si>
  <si>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</si>
  <si>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</si>
  <si>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</si>
  <si>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</si>
  <si>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</si>
  <si>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</si>
  <si>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</si>
  <si>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</si>
  <si>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</si>
  <si>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</si>
  <si>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</si>
  <si>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</si>
  <si>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</si>
  <si>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</si>
  <si>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</si>
  <si>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</si>
  <si>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</si>
  <si>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</si>
  <si>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</si>
  <si>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</si>
  <si>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</si>
  <si>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</si>
  <si>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</si>
  <si>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</si>
  <si>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</si>
  <si>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</si>
  <si>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</si>
  <si>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</si>
  <si>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</si>
  <si>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</si>
  <si>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</si>
  <si>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</si>
  <si>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</si>
  <si>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</si>
  <si>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</si>
  <si>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</si>
  <si>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</si>
  <si>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</si>
  <si>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</si>
  <si>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</si>
  <si>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</si>
  <si>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</si>
  <si>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</si>
  <si>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</si>
  <si>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</si>
  <si>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</si>
  <si>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</si>
  <si>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</si>
  <si>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</si>
  <si>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</si>
  <si>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</si>
  <si>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</si>
  <si>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</si>
  <si>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</si>
  <si>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</si>
  <si>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</si>
  <si>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</si>
  <si>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</si>
  <si>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</si>
  <si>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</si>
  <si>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</si>
  <si>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</si>
  <si>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</si>
  <si>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</si>
  <si>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</si>
  <si>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</si>
  <si>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</si>
  <si>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</si>
  <si>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</si>
  <si>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</si>
  <si>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</si>
  <si>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</si>
  <si>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</si>
  <si>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</si>
  <si>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</si>
  <si>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</si>
  <si>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</si>
  <si>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</si>
  <si>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</si>
  <si>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</si>
  <si>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</si>
  <si>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</si>
  <si>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</si>
  <si>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</si>
  <si>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</si>
  <si>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</si>
  <si>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</si>
  <si>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</si>
  <si>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</si>
  <si>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</si>
  <si>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</si>
  <si>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</si>
  <si>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</si>
  <si>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</si>
  <si>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</si>
  <si>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</si>
  <si>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</si>
  <si>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</si>
  <si>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</si>
  <si>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</si>
  <si>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</si>
  <si>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</si>
  <si>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</si>
  <si>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</si>
  <si>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</si>
  <si>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</si>
  <si>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</si>
  <si>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</si>
  <si>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</si>
  <si>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</si>
  <si>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</si>
  <si>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</si>
  <si>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</si>
  <si>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</si>
  <si>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</si>
  <si>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</si>
  <si>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</si>
  <si>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</si>
  <si>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</si>
  <si>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</si>
  <si>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</si>
  <si>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</si>
  <si>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</si>
  <si>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</si>
  <si>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</si>
  <si>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</si>
  <si>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</si>
  <si>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</si>
  <si>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</si>
  <si>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</si>
  <si>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</si>
  <si>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</si>
  <si>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</si>
  <si>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</si>
  <si>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</si>
  <si>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</si>
  <si>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</si>
  <si>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</si>
  <si>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</si>
  <si>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</si>
  <si>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</si>
  <si>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</si>
  <si>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</si>
  <si>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</si>
  <si>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</si>
  <si>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</si>
  <si>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</si>
  <si>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</si>
  <si>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</si>
  <si>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</si>
  <si>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</si>
  <si>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</si>
  <si>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</si>
  <si>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</si>
  <si>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</si>
  <si>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</si>
  <si>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</si>
  <si>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</si>
  <si>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</si>
  <si>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</si>
  <si>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</si>
  <si>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</si>
  <si>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</si>
  <si>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</si>
  <si>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</si>
  <si>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</si>
  <si>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</si>
  <si>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</si>
  <si>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</si>
  <si>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</si>
  <si>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</si>
  <si>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</si>
  <si>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</si>
  <si>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</si>
  <si>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</si>
  <si>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</si>
  <si>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</si>
  <si>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</si>
  <si>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</si>
  <si>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</si>
  <si>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</si>
  <si>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</si>
  <si>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</si>
  <si>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</si>
  <si>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</si>
  <si>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</si>
  <si>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</si>
  <si>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</si>
  <si>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</si>
  <si>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</si>
  <si>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</si>
  <si>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</si>
  <si>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</si>
  <si>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</si>
  <si>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</si>
  <si>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</si>
  <si>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</si>
  <si>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</si>
  <si>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</si>
  <si>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</si>
  <si>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</si>
  <si>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</si>
  <si>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</si>
  <si>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</si>
  <si>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</si>
  <si>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</si>
  <si>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</si>
  <si>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</si>
  <si>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</si>
  <si>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</si>
  <si>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</si>
  <si>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</si>
  <si>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</si>
  <si>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</si>
  <si>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</si>
  <si>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</si>
  <si>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</si>
  <si>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</si>
  <si>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</si>
  <si>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</si>
  <si>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</si>
  <si>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</si>
  <si>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</si>
  <si>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</si>
  <si>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</si>
  <si>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</si>
  <si>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</si>
  <si>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</si>
  <si>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</si>
  <si>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</si>
  <si>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</si>
  <si>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</si>
  <si>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</si>
  <si>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</si>
  <si>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</si>
  <si>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</si>
  <si>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</si>
  <si>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</si>
  <si>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</si>
  <si>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</si>
  <si>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</si>
  <si>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</si>
  <si>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</si>
  <si>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</si>
  <si>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</si>
  <si>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</si>
  <si>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</si>
  <si>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</si>
  <si>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</si>
  <si>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</si>
  <si>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</si>
  <si>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</si>
  <si>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</si>
  <si>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</si>
  <si>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</si>
  <si>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</si>
  <si>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</si>
  <si>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</si>
  <si>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</si>
  <si>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</si>
  <si>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</si>
  <si>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</si>
  <si>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</si>
  <si>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</si>
  <si>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</si>
  <si>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</si>
  <si>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</si>
  <si>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</si>
  <si>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</si>
  <si>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</si>
  <si>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</si>
  <si>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</si>
  <si>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</si>
  <si>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</si>
  <si>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</si>
  <si>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</si>
  <si>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</si>
  <si>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</si>
  <si>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</si>
  <si>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</si>
  <si>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</si>
  <si>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</si>
  <si>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</si>
  <si>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</si>
  <si>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</si>
  <si>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</si>
  <si>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</si>
  <si>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</si>
  <si>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</si>
  <si>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</si>
  <si>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</si>
  <si>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</si>
  <si>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</si>
  <si>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</si>
  <si>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</si>
  <si>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</si>
  <si>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</si>
  <si>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</si>
  <si>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</si>
  <si>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</si>
  <si>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</si>
  <si>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</si>
  <si>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</si>
  <si>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</si>
  <si>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</si>
  <si>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</si>
  <si>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</si>
  <si>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</si>
  <si>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</si>
  <si>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</si>
  <si>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</si>
  <si>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</si>
  <si>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</si>
  <si>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</si>
  <si>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</si>
  <si>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</si>
  <si>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</si>
  <si>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</si>
  <si>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</si>
  <si>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</si>
  <si>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</si>
  <si>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</si>
  <si>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</si>
  <si>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</si>
  <si>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</si>
  <si>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</si>
  <si>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</si>
  <si>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</si>
  <si>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</si>
  <si>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</si>
  <si>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</si>
  <si>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</si>
  <si>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</si>
  <si>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</si>
  <si>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</si>
  <si>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</si>
  <si>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</si>
  <si>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</si>
  <si>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</si>
  <si>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</si>
  <si>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</si>
  <si>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</si>
  <si>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</si>
  <si>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</si>
  <si>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</si>
  <si>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</si>
  <si>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</si>
  <si>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</si>
  <si>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</si>
  <si>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</si>
  <si>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</si>
  <si>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</si>
  <si>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</si>
  <si>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</si>
  <si>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</si>
  <si>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</si>
  <si>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</si>
  <si>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</si>
  <si>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</si>
  <si>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</si>
  <si>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</si>
  <si>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</si>
  <si>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</si>
  <si>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</si>
  <si>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</si>
  <si>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</si>
  <si>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</si>
  <si>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</si>
  <si>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</si>
  <si>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</si>
  <si>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</si>
  <si>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</si>
  <si>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</si>
  <si>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</si>
  <si>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</si>
  <si>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</si>
  <si>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</si>
  <si>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</si>
  <si>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</si>
  <si>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</si>
  <si>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</si>
  <si>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</si>
  <si>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</si>
  <si>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</si>
  <si>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</si>
  <si>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</si>
  <si>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</si>
  <si>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</si>
  <si>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</si>
  <si>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</si>
  <si>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</si>
  <si>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</si>
  <si>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</si>
  <si>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</si>
  <si>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</si>
  <si>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</si>
  <si>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</si>
  <si>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</si>
  <si>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</si>
  <si>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</si>
  <si>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</si>
  <si>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</si>
  <si>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</si>
  <si>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</si>
  <si>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</si>
  <si>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</si>
  <si>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</si>
  <si>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</si>
  <si>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</si>
  <si>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</si>
  <si>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</si>
  <si>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</si>
  <si>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</si>
  <si>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</si>
  <si>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</si>
  <si>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</si>
  <si>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</si>
  <si>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</si>
  <si>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</si>
  <si>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</si>
  <si>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</si>
  <si>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</si>
  <si>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</si>
  <si>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</si>
  <si>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</si>
  <si>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</si>
  <si>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</si>
  <si>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</si>
  <si>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</si>
  <si>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</si>
  <si>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</si>
  <si>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</si>
  <si>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</si>
  <si>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</si>
  <si>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</si>
  <si>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</si>
  <si>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</si>
  <si>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</si>
  <si>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</si>
  <si>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</si>
  <si>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</si>
  <si>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</si>
  <si>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</si>
  <si>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</si>
  <si>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</si>
  <si>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</si>
  <si>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</si>
  <si>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</si>
  <si>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</si>
  <si>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</si>
  <si>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</si>
  <si>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</si>
  <si>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</si>
  <si>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</si>
  <si>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</si>
  <si>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</si>
  <si>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</si>
  <si>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</si>
  <si>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</si>
  <si>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</si>
  <si>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</si>
  <si>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</si>
  <si>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</si>
  <si>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</si>
  <si>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</si>
  <si>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</si>
  <si>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</si>
  <si>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</si>
  <si>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</si>
  <si>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</si>
  <si>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</si>
  <si>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</si>
  <si>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</si>
  <si>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</si>
  <si>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</si>
  <si>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</si>
  <si>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</si>
  <si>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</si>
  <si>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</si>
  <si>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</si>
  <si>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</si>
  <si>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</si>
  <si>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</si>
  <si>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</si>
  <si>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</si>
  <si>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</si>
  <si>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</si>
  <si>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</si>
  <si>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</si>
  <si>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</si>
  <si>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</si>
  <si>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</si>
  <si>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</si>
  <si>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</si>
  <si>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</si>
  <si>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</si>
  <si>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</si>
  <si>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</si>
  <si>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</si>
  <si>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</si>
  <si>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</si>
  <si>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</si>
  <si>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</si>
  <si>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</si>
  <si>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</si>
  <si>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</si>
  <si>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</si>
  <si>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</si>
  <si>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</si>
  <si>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</si>
  <si>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</si>
  <si>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</si>
  <si>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</si>
  <si>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</si>
  <si>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</si>
  <si>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</si>
  <si>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</si>
  <si>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</si>
  <si>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</si>
  <si>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</si>
  <si>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</si>
  <si>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</si>
  <si>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</si>
  <si>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</si>
  <si>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</si>
  <si>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</si>
  <si>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</si>
  <si>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</si>
  <si>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</si>
  <si>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</si>
  <si>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</si>
  <si>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</si>
  <si>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</si>
  <si>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</si>
  <si>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</si>
  <si>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</si>
  <si>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</si>
  <si>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</si>
  <si>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</si>
  <si>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</si>
  <si>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</si>
  <si>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</si>
  <si>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</si>
  <si>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</si>
  <si>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</si>
  <si>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</si>
  <si>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</si>
  <si>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</si>
  <si>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</si>
  <si>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</si>
  <si>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</si>
  <si>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</si>
  <si>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</si>
  <si>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</si>
  <si>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</si>
  <si>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</si>
  <si>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</si>
  <si>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</si>
  <si>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</si>
  <si>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</si>
  <si>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</si>
  <si>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</si>
  <si>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</si>
  <si>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</si>
  <si>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</si>
  <si>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</si>
  <si>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</si>
  <si>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</si>
  <si>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</si>
  <si>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</si>
  <si>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</si>
  <si>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</si>
  <si>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</si>
  <si>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</si>
  <si>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</si>
  <si>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</si>
  <si>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</si>
  <si>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</si>
  <si>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</si>
  <si>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</si>
  <si>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</si>
  <si>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</si>
  <si>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</si>
  <si>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</si>
  <si>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</si>
  <si>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</si>
  <si>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</si>
  <si>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</si>
  <si>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</si>
  <si>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</si>
  <si>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</si>
  <si>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</si>
  <si>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</si>
  <si>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</si>
  <si>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</si>
  <si>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</si>
  <si>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</si>
  <si>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</si>
  <si>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</si>
  <si>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</si>
  <si>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</si>
  <si>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</si>
  <si>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</si>
  <si>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</si>
  <si>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</si>
  <si>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</si>
  <si>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</si>
  <si>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</si>
  <si>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</si>
  <si>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</si>
  <si>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</si>
  <si>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</si>
  <si>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</si>
  <si>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</si>
  <si>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</si>
  <si>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</si>
  <si>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</si>
  <si>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</si>
  <si>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</si>
  <si>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</si>
  <si>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</si>
  <si>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</si>
  <si>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</si>
  <si>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</si>
  <si>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</si>
  <si>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</si>
  <si>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</si>
  <si>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</si>
  <si>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</si>
  <si>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</si>
  <si>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</si>
  <si>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</si>
  <si>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</si>
  <si>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</si>
  <si>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</si>
  <si>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</si>
  <si>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</si>
  <si>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</si>
  <si>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</si>
  <si>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</si>
  <si>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</si>
  <si>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</si>
  <si>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</si>
  <si>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</si>
  <si>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</si>
  <si>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</si>
  <si>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</si>
  <si>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</si>
  <si>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</si>
  <si>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</si>
  <si>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</si>
  <si>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</si>
  <si>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</si>
  <si>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</si>
  <si>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</si>
  <si>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</si>
  <si>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</si>
  <si>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</si>
  <si>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</si>
  <si>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</si>
  <si>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</si>
  <si>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</si>
  <si>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</si>
  <si>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</si>
  <si>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</si>
  <si>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</si>
  <si>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</si>
  <si>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</si>
  <si>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</si>
  <si>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</si>
  <si>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</si>
  <si>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</si>
  <si>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</si>
  <si>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</si>
  <si>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</si>
  <si>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</si>
  <si>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</si>
  <si>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</si>
  <si>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</si>
  <si>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</si>
  <si>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</si>
  <si>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</si>
  <si>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</si>
  <si>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</si>
  <si>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</si>
  <si>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</si>
  <si>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</si>
  <si>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</si>
  <si>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</si>
  <si>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</si>
  <si>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</si>
  <si>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</si>
  <si>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</si>
  <si>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</si>
  <si>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</si>
  <si>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</si>
  <si>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</si>
  <si>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</si>
  <si>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</si>
  <si>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</si>
  <si>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</si>
  <si>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</si>
  <si>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</si>
  <si>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</si>
  <si>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</si>
  <si>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</si>
  <si>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</si>
  <si>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</si>
  <si>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</si>
  <si>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</si>
  <si>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</si>
  <si>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</si>
  <si>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</si>
  <si>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</si>
  <si>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</si>
  <si>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</si>
  <si>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</si>
  <si>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</si>
  <si>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</si>
  <si>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</si>
  <si>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</si>
  <si>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</si>
  <si>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</si>
  <si>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</si>
  <si>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</si>
  <si>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</si>
  <si>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</si>
  <si>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</si>
  <si>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</si>
  <si>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</si>
  <si>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</si>
  <si>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</si>
  <si>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</si>
  <si>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</si>
  <si>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</si>
  <si>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</si>
  <si>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</si>
  <si>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</si>
  <si>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</si>
  <si>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</si>
  <si>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</si>
  <si>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</si>
  <si>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</si>
  <si>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</si>
  <si>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</si>
  <si>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</si>
  <si>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</si>
  <si>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</si>
  <si>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</si>
  <si>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</si>
  <si>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</si>
  <si>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</si>
  <si>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</si>
  <si>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</si>
  <si>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</si>
  <si>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</si>
  <si>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</si>
  <si>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</si>
  <si>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</si>
  <si>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</si>
  <si>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</si>
  <si>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</si>
  <si>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</si>
  <si>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</si>
  <si>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</si>
  <si>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</si>
  <si>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</si>
  <si>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</si>
  <si>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</si>
  <si>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</si>
  <si>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</si>
  <si>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</si>
  <si>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</si>
  <si>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</si>
  <si>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</si>
  <si>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</si>
  <si>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</si>
  <si>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</si>
  <si>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</si>
  <si>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</si>
  <si>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</si>
  <si>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</si>
  <si>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</si>
  <si>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</si>
  <si>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</si>
  <si>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</si>
  <si>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</si>
  <si>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</si>
  <si>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</si>
  <si>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</si>
  <si>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</si>
  <si>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</si>
  <si>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</si>
  <si>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</si>
  <si>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</si>
  <si>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</si>
  <si>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</si>
  <si>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</si>
  <si>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</si>
  <si>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</si>
  <si>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</si>
  <si>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</si>
  <si>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</si>
  <si>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</si>
  <si>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</si>
  <si>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</si>
  <si>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</si>
  <si>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</si>
  <si>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</si>
  <si>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</si>
  <si>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</si>
  <si>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</si>
  <si>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</si>
  <si>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</si>
  <si>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</si>
  <si>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</si>
  <si>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</si>
  <si>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</si>
  <si>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</si>
  <si>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</si>
  <si>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</si>
  <si>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</si>
  <si>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</si>
  <si>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</si>
  <si>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</si>
  <si>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</si>
  <si>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</si>
  <si>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</si>
  <si>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</si>
  <si>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</si>
  <si>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</si>
  <si>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</si>
  <si>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</si>
  <si>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</si>
  <si>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</si>
  <si>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</si>
  <si>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</si>
  <si>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</si>
  <si>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</si>
  <si>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</si>
  <si>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</si>
  <si>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</si>
  <si>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</si>
  <si>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</si>
  <si>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</si>
  <si>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</si>
  <si>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</si>
  <si>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</si>
  <si>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</si>
  <si>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</si>
  <si>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</si>
  <si>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</si>
  <si>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</si>
  <si>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</si>
  <si>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</si>
  <si>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</si>
  <si>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</si>
  <si>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</si>
  <si>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</si>
  <si>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</si>
  <si>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</si>
  <si>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</si>
  <si>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</si>
  <si>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</si>
  <si>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</si>
  <si>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</si>
  <si>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</si>
  <si>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</si>
  <si>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</si>
  <si>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</si>
  <si>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</si>
  <si>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</si>
  <si>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</si>
  <si>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</si>
  <si>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</si>
  <si>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</si>
  <si>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</si>
  <si>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</si>
  <si>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</si>
  <si>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</si>
  <si>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</si>
  <si>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</si>
  <si>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</si>
  <si>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</si>
  <si>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</si>
  <si>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</si>
  <si>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</si>
  <si>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</si>
  <si>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</si>
  <si>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</si>
  <si>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</si>
  <si>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</si>
  <si>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</si>
  <si>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</si>
  <si>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</si>
  <si>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</si>
  <si>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</si>
  <si>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</si>
  <si>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</si>
  <si>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</si>
  <si>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</si>
  <si>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</si>
  <si>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</si>
  <si>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</si>
  <si>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</si>
  <si>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</si>
  <si>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</si>
  <si>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</si>
  <si>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</si>
  <si>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</si>
  <si>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</si>
  <si>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</si>
  <si>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</si>
  <si>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</si>
  <si>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</si>
  <si>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</si>
  <si>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</si>
  <si>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</si>
  <si>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</si>
  <si>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</si>
  <si>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</si>
  <si>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</si>
  <si>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</si>
  <si>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</si>
  <si>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</si>
  <si>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</si>
  <si>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</si>
  <si>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</si>
  <si>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</si>
  <si>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</si>
  <si>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</si>
  <si>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</si>
  <si>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</si>
  <si>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</si>
  <si>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</si>
  <si>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</si>
  <si>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</si>
  <si>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</si>
  <si>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</si>
  <si>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</si>
  <si>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</si>
  <si>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</si>
  <si>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</si>
  <si>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</si>
  <si>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</si>
  <si>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</si>
  <si>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</si>
  <si>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</si>
  <si>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</si>
  <si>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</si>
  <si>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</si>
  <si>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</si>
  <si>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</si>
  <si>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</si>
  <si>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</si>
  <si>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</si>
  <si>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</si>
  <si>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</si>
  <si>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</si>
  <si>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</si>
  <si>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</si>
  <si>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</si>
  <si>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</si>
  <si>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</si>
  <si>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</si>
  <si>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</si>
  <si>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</si>
  <si>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</si>
  <si>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</si>
  <si>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</si>
  <si>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</si>
  <si>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</si>
  <si>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</si>
  <si>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</si>
  <si>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</si>
  <si>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</si>
  <si>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</si>
  <si>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</si>
  <si>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</si>
  <si>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</si>
  <si>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</si>
  <si>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</si>
  <si>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</si>
  <si>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</si>
  <si>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</si>
  <si>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</si>
  <si>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</si>
  <si>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</si>
  <si>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</si>
  <si>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</si>
  <si>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</si>
  <si>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</si>
  <si>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</si>
  <si>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</si>
  <si>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</si>
  <si>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</si>
  <si>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</si>
  <si>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</si>
  <si>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</si>
  <si>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</si>
  <si>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</si>
  <si>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</si>
  <si>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</si>
  <si>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</si>
  <si>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</si>
  <si>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</si>
  <si>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</si>
  <si>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</si>
  <si>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</si>
  <si>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</si>
  <si>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</si>
  <si>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</si>
  <si>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</si>
  <si>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</si>
  <si>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</si>
  <si>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</si>
  <si>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</si>
  <si>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</si>
  <si>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</si>
  <si>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</si>
  <si>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</si>
  <si>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</si>
  <si>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</si>
  <si>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</si>
  <si>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</si>
  <si>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</si>
  <si>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</si>
  <si>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</si>
  <si>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</si>
  <si>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</si>
  <si>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</si>
  <si>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</si>
  <si>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</si>
  <si>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</si>
  <si>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</si>
  <si>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</si>
  <si>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</si>
  <si>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</si>
  <si>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</si>
  <si>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</si>
  <si>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</si>
  <si>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</si>
  <si>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</si>
  <si>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</si>
  <si>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</si>
  <si>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</si>
  <si>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</si>
  <si>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</si>
  <si>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</si>
  <si>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</si>
  <si>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</si>
  <si>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</si>
  <si>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</si>
  <si>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</si>
  <si>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</si>
  <si>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</si>
  <si>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</si>
  <si>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</si>
  <si>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</si>
  <si>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</si>
  <si>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</si>
  <si>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</si>
  <si>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</si>
  <si>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</si>
  <si>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</si>
  <si>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</si>
  <si>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</si>
  <si>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</si>
  <si>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</si>
  <si>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</si>
  <si>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</si>
  <si>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</si>
  <si>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</si>
  <si>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</si>
  <si>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</si>
  <si>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</si>
  <si>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</si>
  <si>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</si>
  <si>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</si>
  <si>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</si>
  <si>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</si>
  <si>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</si>
  <si>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</si>
  <si>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</si>
  <si>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</si>
  <si>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</si>
  <si>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</si>
  <si>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</si>
  <si>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</si>
  <si>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</si>
  <si>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</si>
  <si>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</si>
  <si>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</si>
  <si>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</si>
  <si>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</si>
  <si>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</si>
  <si>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</si>
  <si>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</si>
  <si>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</si>
  <si>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</si>
  <si>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</si>
  <si>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</si>
  <si>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</si>
  <si>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</si>
  <si>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</si>
  <si>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</si>
  <si>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</si>
  <si>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</si>
  <si>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</si>
  <si>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</si>
  <si>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</si>
  <si>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</si>
  <si>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</si>
  <si>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</si>
  <si>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</si>
  <si>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</si>
  <si>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</si>
  <si>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</si>
  <si>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</si>
  <si>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</si>
  <si>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</si>
  <si>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</si>
  <si>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</si>
  <si>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</si>
  <si>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</si>
  <si>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</si>
  <si>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</si>
  <si>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</si>
  <si>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</si>
  <si>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</si>
  <si>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</si>
  <si>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</si>
  <si>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</si>
  <si>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</si>
  <si>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</si>
  <si>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</si>
  <si>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</si>
  <si>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</si>
  <si>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</si>
  <si>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</si>
  <si>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</si>
  <si>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</si>
  <si>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</si>
  <si>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</si>
  <si>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</si>
  <si>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</si>
  <si>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</si>
  <si>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</si>
  <si>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</si>
  <si>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</si>
  <si>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</si>
  <si>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</si>
  <si>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</si>
  <si>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</si>
  <si>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</si>
  <si>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</si>
  <si>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</si>
  <si>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</si>
  <si>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</si>
  <si>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</si>
  <si>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</si>
  <si>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</si>
  <si>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</si>
  <si>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</si>
  <si>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</si>
  <si>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</si>
  <si>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</si>
  <si>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</si>
  <si>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</si>
  <si>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</si>
  <si>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</si>
  <si>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</si>
  <si>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</si>
  <si>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</si>
  <si>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</si>
  <si>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</si>
  <si>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</si>
  <si>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</si>
  <si>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</si>
  <si>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</si>
  <si>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</si>
  <si>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</si>
  <si>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</si>
  <si>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</si>
  <si>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</si>
  <si>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</si>
  <si>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</si>
  <si>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</si>
  <si>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</si>
  <si>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</si>
  <si>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</si>
  <si>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</si>
  <si>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</si>
  <si>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</si>
  <si>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</si>
  <si>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</si>
  <si>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</si>
  <si>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</si>
  <si>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</si>
  <si>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</si>
  <si>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</si>
  <si>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</si>
  <si>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</si>
  <si>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</si>
  <si>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</si>
  <si>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</si>
  <si>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</si>
  <si>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</si>
  <si>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</si>
  <si>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</si>
  <si>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</si>
  <si>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</si>
  <si>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</si>
  <si>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</si>
  <si>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</si>
  <si>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</si>
  <si>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</si>
  <si>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</si>
  <si>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</si>
  <si>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</si>
  <si>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</si>
  <si>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</si>
  <si>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</si>
  <si>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</si>
  <si>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</si>
  <si>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</si>
  <si>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</si>
  <si>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</si>
  <si>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</si>
  <si>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</si>
  <si>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</si>
  <si>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</si>
  <si>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</si>
  <si>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</si>
  <si>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</si>
  <si>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</si>
  <si>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</si>
  <si>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</si>
  <si>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</si>
  <si>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</si>
  <si>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</si>
  <si>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</si>
  <si>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</si>
  <si>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</si>
  <si>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</si>
  <si>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</si>
  <si>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</si>
  <si>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</si>
  <si>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</si>
  <si>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</si>
  <si>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</si>
  <si>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</si>
  <si>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</si>
  <si>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</si>
  <si>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</si>
  <si>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</si>
  <si>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</si>
  <si>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</si>
  <si>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</si>
  <si>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</si>
  <si>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</si>
  <si>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</si>
  <si>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</si>
  <si>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</si>
  <si>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</si>
  <si>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</si>
  <si>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</si>
  <si>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</si>
  <si>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</si>
  <si>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</si>
  <si>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</si>
  <si>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</si>
  <si>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</si>
  <si>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</si>
  <si>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</si>
  <si>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</si>
  <si>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</si>
  <si>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</si>
  <si>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</si>
  <si>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</si>
  <si>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</si>
  <si>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</si>
  <si>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</si>
  <si>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</si>
  <si>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</si>
  <si>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</si>
  <si>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</si>
  <si>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</si>
  <si>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</si>
  <si>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</si>
  <si>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</si>
  <si>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</si>
  <si>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</si>
  <si>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</si>
  <si>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</si>
  <si>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</si>
  <si>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</si>
  <si>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</si>
  <si>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</si>
  <si>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</si>
  <si>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</si>
  <si>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</si>
  <si>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</si>
  <si>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</si>
  <si>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</si>
  <si>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</si>
  <si>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</si>
  <si>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</si>
  <si>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</si>
  <si>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</si>
  <si>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</si>
  <si>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</si>
  <si>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</si>
  <si>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</si>
  <si>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</si>
  <si>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</si>
  <si>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</si>
  <si>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</si>
  <si>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</si>
  <si>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</si>
  <si>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</si>
  <si>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</si>
  <si>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</si>
  <si>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</si>
  <si>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</si>
  <si>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</si>
  <si>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</si>
  <si>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</si>
  <si>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</si>
  <si>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</si>
  <si>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</si>
  <si>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</si>
  <si>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</si>
  <si>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</si>
  <si>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</si>
  <si>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</si>
  <si>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</si>
  <si>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</si>
  <si>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</si>
  <si>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</si>
  <si>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</si>
  <si>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</si>
  <si>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</si>
  <si>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</si>
  <si>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</si>
  <si>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</si>
  <si>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</si>
  <si>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</si>
  <si>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</si>
  <si>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</si>
  <si>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</si>
  <si>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</si>
  <si>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</si>
  <si>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</si>
  <si>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</si>
  <si>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</si>
  <si>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</si>
  <si>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</si>
  <si>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</si>
  <si>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</si>
  <si>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</si>
  <si>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</si>
  <si>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</si>
  <si>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</si>
  <si>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</si>
  <si>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</si>
  <si>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</si>
  <si>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</si>
  <si>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</si>
  <si>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</si>
  <si>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</si>
  <si>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</si>
  <si>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</si>
  <si>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</si>
  <si>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</si>
  <si>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</si>
  <si>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</si>
  <si>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</si>
  <si>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</si>
  <si>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</si>
  <si>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</si>
  <si>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</si>
  <si>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</si>
  <si>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</si>
  <si>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</si>
  <si>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</si>
  <si>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</si>
  <si>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</si>
  <si>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</si>
  <si>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</si>
  <si>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</si>
  <si>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</si>
  <si>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</si>
  <si>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</si>
  <si>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</si>
  <si>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</si>
  <si>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</si>
  <si>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</si>
  <si>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</si>
  <si>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</si>
  <si>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</si>
  <si>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</si>
  <si>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</si>
  <si>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</si>
  <si>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</si>
  <si>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</si>
  <si>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</si>
  <si>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</si>
  <si>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</si>
  <si>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</si>
  <si>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</si>
  <si>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</si>
  <si>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</si>
  <si>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</si>
  <si>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</si>
  <si>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</si>
  <si>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</si>
  <si>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</si>
  <si>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</si>
  <si>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</si>
  <si>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</si>
  <si>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</si>
  <si>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</si>
  <si>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</si>
  <si>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</si>
  <si>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</si>
  <si>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</si>
  <si>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</si>
  <si>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</si>
  <si>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</si>
  <si>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</si>
  <si>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</si>
  <si>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</si>
  <si>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</si>
  <si>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</si>
  <si>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</si>
  <si>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</si>
  <si>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</si>
  <si>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</si>
  <si>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</si>
  <si>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</si>
  <si>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</si>
  <si>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</si>
  <si>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</si>
  <si>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</si>
  <si>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</si>
  <si>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</si>
  <si>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</si>
  <si>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</si>
  <si>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</si>
  <si>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</si>
  <si>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</si>
  <si>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</si>
  <si>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</si>
  <si>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</si>
  <si>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</si>
  <si>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</si>
  <si>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</si>
  <si>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</si>
  <si>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</si>
  <si>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</si>
  <si>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</si>
  <si>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</si>
  <si>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</si>
  <si>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</si>
  <si>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</si>
  <si>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</si>
  <si>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</si>
  <si>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</si>
  <si>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</si>
  <si>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</si>
  <si>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</si>
  <si>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</si>
  <si>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</si>
  <si>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</si>
  <si>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</si>
  <si>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</si>
  <si>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</si>
  <si>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</si>
  <si>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</si>
  <si>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</si>
  <si>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</si>
  <si>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</si>
  <si>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</si>
  <si>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</si>
  <si>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</si>
  <si>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</si>
  <si>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</si>
  <si>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</si>
  <si>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</si>
  <si>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</si>
  <si>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</si>
  <si>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</si>
  <si>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</si>
  <si>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</si>
  <si>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</si>
  <si>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</si>
  <si>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</si>
  <si>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</si>
  <si>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</si>
  <si>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</si>
  <si>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</si>
  <si>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</si>
  <si>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</si>
  <si>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</si>
  <si>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</si>
  <si>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</si>
  <si>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</si>
  <si>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</si>
  <si>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</si>
  <si>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</si>
  <si>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</si>
  <si>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</si>
  <si>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</si>
  <si>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</si>
  <si>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</si>
  <si>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</si>
  <si>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</si>
  <si>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</si>
  <si>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</si>
  <si>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</si>
  <si>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</si>
  <si>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</si>
  <si>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</si>
  <si>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</si>
  <si>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</si>
  <si>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</si>
  <si>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</si>
  <si>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</si>
  <si>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</si>
  <si>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</si>
  <si>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</si>
  <si>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</si>
  <si>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</si>
  <si>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</si>
  <si>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</si>
  <si>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</si>
  <si>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</si>
  <si>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</si>
  <si>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</si>
  <si>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</si>
  <si>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</si>
  <si>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</si>
  <si>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</si>
  <si>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</si>
  <si>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</si>
  <si>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</si>
  <si>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</si>
  <si>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</si>
  <si>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</si>
  <si>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</si>
  <si>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</si>
  <si>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</si>
  <si>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</si>
  <si>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</si>
  <si>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</si>
  <si>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</si>
  <si>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</si>
  <si>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</si>
  <si>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</si>
  <si>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</si>
  <si>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</si>
  <si>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</si>
  <si>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</si>
  <si>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</si>
  <si>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</si>
  <si>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</si>
  <si>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</si>
  <si>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</si>
  <si>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</si>
  <si>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</si>
  <si>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</si>
  <si>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</si>
  <si>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</si>
  <si>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</si>
  <si>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</si>
  <si>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</si>
  <si>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</si>
  <si>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</si>
  <si>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</si>
  <si>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</si>
  <si>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</si>
  <si>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</si>
  <si>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</si>
  <si>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</si>
  <si>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</si>
  <si>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</si>
  <si>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</si>
  <si>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</si>
  <si>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</si>
  <si>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</si>
  <si>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</si>
  <si>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</si>
  <si>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</si>
  <si>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</si>
  <si>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</si>
  <si>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</si>
  <si>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</si>
  <si>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</si>
  <si>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</si>
  <si>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</si>
  <si>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</si>
  <si>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</si>
  <si>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</si>
  <si>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</si>
  <si>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</si>
  <si>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</si>
  <si>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</si>
  <si>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</si>
  <si>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</si>
  <si>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</si>
  <si>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</si>
  <si>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</si>
  <si>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</si>
  <si>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</si>
  <si>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</si>
  <si>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</si>
  <si>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</si>
  <si>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</si>
  <si>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</si>
  <si>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</si>
  <si>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</si>
  <si>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</si>
  <si>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</si>
  <si>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</si>
  <si>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</si>
  <si>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</si>
  <si>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</si>
  <si>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</si>
  <si>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</si>
  <si>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</si>
  <si>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</si>
  <si>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</si>
  <si>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</si>
  <si>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</si>
  <si>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</si>
  <si>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</si>
  <si>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</si>
  <si>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</si>
  <si>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</si>
  <si>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</si>
  <si>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</si>
  <si>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</si>
  <si>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</si>
  <si>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</si>
  <si>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</si>
  <si>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</si>
  <si>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</si>
  <si>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</si>
  <si>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</si>
  <si>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</si>
  <si>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</si>
  <si>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</si>
  <si>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</si>
  <si>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</si>
  <si>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</si>
  <si>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</si>
  <si>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</si>
  <si>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</si>
  <si>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</si>
  <si>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</si>
  <si>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</si>
  <si>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</si>
  <si>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</si>
  <si>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</si>
  <si>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</si>
  <si>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</si>
  <si>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</si>
  <si>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</si>
  <si>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</si>
  <si>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</si>
  <si>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</si>
  <si>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</si>
  <si>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</si>
  <si>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</si>
  <si>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</si>
  <si>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</si>
  <si>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</si>
  <si>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</si>
  <si>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</si>
  <si>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</si>
  <si>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</si>
  <si>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</si>
  <si>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</si>
  <si>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</si>
  <si>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</si>
  <si>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</si>
  <si>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</si>
  <si>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</si>
  <si>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</si>
  <si>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</si>
  <si>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</si>
  <si>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</si>
  <si>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</si>
  <si>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</si>
  <si>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</si>
  <si>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</si>
  <si>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</si>
  <si>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</si>
  <si>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</si>
  <si>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</si>
  <si>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</si>
  <si>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</si>
  <si>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</si>
  <si>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</si>
  <si>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</si>
  <si>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</si>
  <si>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</si>
  <si>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</si>
  <si>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</si>
  <si>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</si>
  <si>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</si>
  <si>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</si>
  <si>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</si>
  <si>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</si>
  <si>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</si>
  <si>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</si>
  <si>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</si>
  <si>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</si>
  <si>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</si>
  <si>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</si>
  <si>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</si>
  <si>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</si>
  <si>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</si>
  <si>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</si>
  <si>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</si>
  <si>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</si>
  <si>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</si>
  <si>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</si>
  <si>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</si>
  <si>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</si>
  <si>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</si>
  <si>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</si>
  <si>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</si>
  <si>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</si>
  <si>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</si>
  <si>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</si>
  <si>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</si>
  <si>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</si>
  <si>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</si>
  <si>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</si>
  <si>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</si>
  <si>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</si>
  <si>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</si>
  <si>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</si>
  <si>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</si>
  <si>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</si>
  <si>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</si>
  <si>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</si>
  <si>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</si>
  <si>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</si>
  <si>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</si>
  <si>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</si>
  <si>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</si>
  <si>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</si>
  <si>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</si>
  <si>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</si>
  <si>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</si>
  <si>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</si>
  <si>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</si>
  <si>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</si>
  <si>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</si>
  <si>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</si>
  <si>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</si>
  <si>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</si>
  <si>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</si>
  <si>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</si>
  <si>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</si>
  <si>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</si>
  <si>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</si>
  <si>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</si>
  <si>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</si>
  <si>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</si>
  <si>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</si>
  <si>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</si>
  <si>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</si>
  <si>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</si>
  <si>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</si>
  <si>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</si>
  <si>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</si>
  <si>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</si>
  <si>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</si>
  <si>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</si>
  <si>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</si>
  <si>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</si>
  <si>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</si>
  <si>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</si>
  <si>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</si>
  <si>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</si>
  <si>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</si>
  <si>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</si>
  <si>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</si>
  <si>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</si>
  <si>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</si>
  <si>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</si>
  <si>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</si>
  <si>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</si>
  <si>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</si>
  <si>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</si>
  <si>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</si>
  <si>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</si>
  <si>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</si>
  <si>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</si>
  <si>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</si>
  <si>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</si>
  <si>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</si>
  <si>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</si>
  <si>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</si>
  <si>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</si>
  <si>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</si>
  <si>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</si>
  <si>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</si>
  <si>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</si>
  <si>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</si>
  <si>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</si>
  <si>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</si>
  <si>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</si>
  <si>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</si>
  <si>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</si>
  <si>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</si>
  <si>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</si>
  <si>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</si>
  <si>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</si>
  <si>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</si>
  <si>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</si>
  <si>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</si>
  <si>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</si>
  <si>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</si>
  <si>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</si>
  <si>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</si>
  <si>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</si>
  <si>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</si>
  <si>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</si>
  <si>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</si>
  <si>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</si>
  <si>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</si>
  <si>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</si>
  <si>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</si>
  <si>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</si>
  <si>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</si>
  <si>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</si>
  <si>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</si>
  <si>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</si>
  <si>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</si>
  <si>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</si>
  <si>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</si>
  <si>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</si>
  <si>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</si>
  <si>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</si>
  <si>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</si>
  <si>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</si>
  <si>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</si>
  <si>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</si>
  <si>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</si>
  <si>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</si>
  <si>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</si>
  <si>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</si>
  <si>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</si>
  <si>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</si>
  <si>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</si>
  <si>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</si>
  <si>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</si>
  <si>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</si>
  <si>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</si>
  <si>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</si>
  <si>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</si>
  <si>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</si>
  <si>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</si>
  <si>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</si>
  <si>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</si>
  <si>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</si>
  <si>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</si>
  <si>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</si>
  <si>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</si>
  <si>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</si>
  <si>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</si>
  <si>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</si>
  <si>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</si>
  <si>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</si>
  <si>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</si>
  <si>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</si>
  <si>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</si>
  <si>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</si>
  <si>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</si>
  <si>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</si>
  <si>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</si>
  <si>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</si>
  <si>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</si>
  <si>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</si>
  <si>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</si>
  <si>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</si>
  <si>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</si>
  <si>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</si>
  <si>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</si>
  <si>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</si>
  <si>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</si>
  <si>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</si>
  <si>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</si>
  <si>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</si>
  <si>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</si>
  <si>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</si>
  <si>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</si>
  <si>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</si>
  <si>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</si>
  <si>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</si>
  <si>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</si>
  <si>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</si>
  <si>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</si>
  <si>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</si>
  <si>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</si>
  <si>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</si>
  <si>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</si>
  <si>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</si>
  <si>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</si>
  <si>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</si>
  <si>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</si>
  <si>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</si>
  <si>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</si>
  <si>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</si>
  <si>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</si>
  <si>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</si>
  <si>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</si>
  <si>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</si>
  <si>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</si>
  <si>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</si>
  <si>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</si>
  <si>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</si>
  <si>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</si>
  <si>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</si>
  <si>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</si>
  <si>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</si>
  <si>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</si>
  <si>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</si>
  <si>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</si>
  <si>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</si>
  <si>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</si>
  <si>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</si>
  <si>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</si>
  <si>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</si>
  <si>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</si>
  <si>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</si>
  <si>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</si>
  <si>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</si>
  <si>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</si>
  <si>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</si>
  <si>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</si>
  <si>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</si>
  <si>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</si>
  <si>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</si>
  <si>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</si>
  <si>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</si>
  <si>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</si>
  <si>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</si>
  <si>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</si>
  <si>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</si>
  <si>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</si>
  <si>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</si>
  <si>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</si>
  <si>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</si>
  <si>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</si>
  <si>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</si>
  <si>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</si>
  <si>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</si>
  <si>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</si>
  <si>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</si>
  <si>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</si>
  <si>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</si>
  <si>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</si>
  <si>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</si>
  <si>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</si>
  <si>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</si>
  <si>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</si>
  <si>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</si>
  <si>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</si>
  <si>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</si>
  <si>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</si>
  <si>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</si>
  <si>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</si>
  <si>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</si>
  <si>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</si>
  <si>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</si>
  <si>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</si>
  <si>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</si>
  <si>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</si>
  <si>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</si>
  <si>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</si>
  <si>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</si>
  <si>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</si>
  <si>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</si>
  <si>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</si>
  <si>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</si>
  <si>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</si>
  <si>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</si>
  <si>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</si>
  <si>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</si>
  <si>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</si>
  <si>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</si>
  <si>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</si>
  <si>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</si>
  <si>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</si>
  <si>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</si>
  <si>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</si>
  <si>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</si>
  <si>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</si>
  <si>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</si>
  <si>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</si>
  <si>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</si>
  <si>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</si>
  <si>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</si>
  <si>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</si>
  <si>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</si>
  <si>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</si>
  <si>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</si>
  <si>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</si>
  <si>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</si>
  <si>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</si>
  <si>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</si>
  <si>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</si>
  <si>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</si>
  <si>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</si>
  <si>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</si>
  <si>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</si>
  <si>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</si>
  <si>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</si>
  <si>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</si>
  <si>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</si>
  <si>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</si>
  <si>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</si>
  <si>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</si>
  <si>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</si>
  <si>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</si>
  <si>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</si>
  <si>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</si>
  <si>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</si>
  <si>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</si>
  <si>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</si>
  <si>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</si>
  <si>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</si>
  <si>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</si>
  <si>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</si>
  <si>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</si>
  <si>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</si>
  <si>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</si>
  <si>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</si>
  <si>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</si>
  <si>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</si>
  <si>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</si>
  <si>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</si>
  <si>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</si>
  <si>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</si>
  <si>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</si>
  <si>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</si>
  <si>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</si>
  <si>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</si>
  <si>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</si>
  <si>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</si>
  <si>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</si>
  <si>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</si>
  <si>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</si>
  <si>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</si>
  <si>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</si>
  <si>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</si>
  <si>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</si>
  <si>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</si>
  <si>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</si>
  <si>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</si>
  <si>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</si>
  <si>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</si>
  <si>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</si>
  <si>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</si>
  <si>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</si>
  <si>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</si>
  <si>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</si>
  <si>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</si>
  <si>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</si>
  <si>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</si>
  <si>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</si>
  <si>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</si>
  <si>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</si>
  <si>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</si>
  <si>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</si>
  <si>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</si>
  <si>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</si>
  <si>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</si>
  <si>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</si>
  <si>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</si>
  <si>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</si>
  <si>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</si>
  <si>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</si>
  <si>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</si>
  <si>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</si>
  <si>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</si>
  <si>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</si>
  <si>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</si>
  <si>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</si>
  <si>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</si>
  <si>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</si>
  <si>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</si>
  <si>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</si>
  <si>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</si>
  <si>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</si>
  <si>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</si>
  <si>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</si>
  <si>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</si>
  <si>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</si>
  <si>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</si>
  <si>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</si>
  <si>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</si>
  <si>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</si>
  <si>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</si>
  <si>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</si>
  <si>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</si>
  <si>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</si>
  <si>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</si>
  <si>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</si>
  <si>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</si>
  <si>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</si>
  <si>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</si>
  <si>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</si>
  <si>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</si>
  <si>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</si>
  <si>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</si>
  <si>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</si>
  <si>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</si>
  <si>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</si>
  <si>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</si>
  <si>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</si>
  <si>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</si>
  <si>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</si>
  <si>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</si>
  <si>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</si>
  <si>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</si>
  <si>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</si>
  <si>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</si>
  <si>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</si>
  <si>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</si>
  <si>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</si>
  <si>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</si>
  <si>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</si>
  <si>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</si>
  <si>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</si>
  <si>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</si>
  <si>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</si>
  <si>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</si>
  <si>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</si>
  <si>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</si>
  <si>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</si>
  <si>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</si>
  <si>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</si>
  <si>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</si>
  <si>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</si>
  <si>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</si>
  <si>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</si>
  <si>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</si>
  <si>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</si>
  <si>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</si>
  <si>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</si>
  <si>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</si>
  <si>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</si>
  <si>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</si>
  <si>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</si>
  <si>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</si>
  <si>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</si>
  <si>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</si>
  <si>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</si>
  <si>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</si>
  <si>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</si>
  <si>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</si>
  <si>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</si>
  <si>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</si>
  <si>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</si>
  <si>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</si>
  <si>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</si>
  <si>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</si>
  <si>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</si>
  <si>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</si>
  <si>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</si>
  <si>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</si>
  <si>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</si>
  <si>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</si>
  <si>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</si>
  <si>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</si>
  <si>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</si>
  <si>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</si>
  <si>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</si>
  <si>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</si>
  <si>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</si>
  <si>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</si>
  <si>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</si>
  <si>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</si>
  <si>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</si>
  <si>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</si>
  <si>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</si>
  <si>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</si>
  <si>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</si>
  <si>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</si>
  <si>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</si>
  <si>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</si>
  <si>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</si>
  <si>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</si>
  <si>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</si>
  <si>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</si>
  <si>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</si>
  <si>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</si>
  <si>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</si>
  <si>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</si>
  <si>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</si>
  <si>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</si>
  <si>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</si>
  <si>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</si>
  <si>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</si>
  <si>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</si>
  <si>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</si>
  <si>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</si>
  <si>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</si>
  <si>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</si>
  <si>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</si>
  <si>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</si>
  <si>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</si>
  <si>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</si>
  <si>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</si>
  <si>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</si>
  <si>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</si>
  <si>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</si>
  <si>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</si>
  <si>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</si>
  <si>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</si>
  <si>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</si>
  <si>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</si>
  <si>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</si>
  <si>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</si>
  <si>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</si>
  <si>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</si>
  <si>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</si>
  <si>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</si>
  <si>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</si>
  <si>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</si>
  <si>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</si>
  <si>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</si>
  <si>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</si>
  <si>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</si>
  <si>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</si>
  <si>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</si>
  <si>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</si>
  <si>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</si>
  <si>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</si>
  <si>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</si>
  <si>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</si>
  <si>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</si>
  <si>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</si>
  <si>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</si>
  <si>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</si>
  <si>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</si>
  <si>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</si>
  <si>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</si>
  <si>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</si>
  <si>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</si>
  <si>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</si>
  <si>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</si>
  <si>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</si>
  <si>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</si>
  <si>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</si>
  <si>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</si>
  <si>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</si>
  <si>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</si>
  <si>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</si>
  <si>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</si>
  <si>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</si>
  <si>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</si>
  <si>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</si>
  <si>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</si>
  <si>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</si>
  <si>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</si>
  <si>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</si>
  <si>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</si>
  <si>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</si>
  <si>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</si>
  <si>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</si>
  <si>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</si>
  <si>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</si>
  <si>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</si>
  <si>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</si>
  <si>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</si>
  <si>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</si>
  <si>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</si>
  <si>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</si>
  <si>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</si>
  <si>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</si>
  <si>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</si>
  <si>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</si>
  <si>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</si>
  <si>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</si>
  <si>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</si>
  <si>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</si>
  <si>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</si>
  <si>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</si>
  <si>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</si>
  <si>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</si>
  <si>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</si>
  <si>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</si>
  <si>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</si>
  <si>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</si>
  <si>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</si>
  <si>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</si>
  <si>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</si>
  <si>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</si>
  <si>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</si>
  <si>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</si>
  <si>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</si>
  <si>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</si>
  <si>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</si>
  <si>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</si>
  <si>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</si>
  <si>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</si>
  <si>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</si>
  <si>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</si>
  <si>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</si>
  <si>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</si>
  <si>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</si>
  <si>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</si>
  <si>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</si>
  <si>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</si>
  <si>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</si>
  <si>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</si>
  <si>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</si>
  <si>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</si>
  <si>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</si>
  <si>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</si>
  <si>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</si>
  <si>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</si>
  <si>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</si>
  <si>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</si>
  <si>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</si>
  <si>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</si>
  <si>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</si>
  <si>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</si>
  <si>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</si>
  <si>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</si>
  <si>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</si>
  <si>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</si>
  <si>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</si>
  <si>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</si>
  <si>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</si>
  <si>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</si>
  <si>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</si>
  <si>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</si>
  <si>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</si>
  <si>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</si>
  <si>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</si>
  <si>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</si>
  <si>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</si>
  <si>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</si>
  <si>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</si>
  <si>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</si>
  <si>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</si>
  <si>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</si>
  <si>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</si>
  <si>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</si>
  <si>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</si>
  <si>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</si>
  <si>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</si>
  <si>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</si>
  <si>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</si>
  <si>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</si>
  <si>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</si>
  <si>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</si>
  <si>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</si>
  <si>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</si>
  <si>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</si>
  <si>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</si>
  <si>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</si>
  <si>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</si>
  <si>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</si>
  <si>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</si>
  <si>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</si>
  <si>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</si>
  <si>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</si>
  <si>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</si>
  <si>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</si>
  <si>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</si>
  <si>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</si>
  <si>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</si>
  <si>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</si>
  <si>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</si>
  <si>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</si>
  <si>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</si>
  <si>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</si>
  <si>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</si>
  <si>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</si>
  <si>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</si>
  <si>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</si>
  <si>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</si>
  <si>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</si>
  <si>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</si>
  <si>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</si>
  <si>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</si>
  <si>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</si>
  <si>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</si>
  <si>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</si>
  <si>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</si>
  <si>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</si>
  <si>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</si>
  <si>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</si>
  <si>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</si>
  <si>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</si>
  <si>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</si>
  <si>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</si>
  <si>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</si>
  <si>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</si>
  <si>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</si>
  <si>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</si>
  <si>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</si>
  <si>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</si>
  <si>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</si>
  <si>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</si>
  <si>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</si>
  <si>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</si>
  <si>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</si>
  <si>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</si>
  <si>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</si>
  <si>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</si>
  <si>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</si>
  <si>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</si>
  <si>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</si>
  <si>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</si>
  <si>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</si>
  <si>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</si>
  <si>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</si>
  <si>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</si>
  <si>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</si>
  <si>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</si>
  <si>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</si>
  <si>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</si>
  <si>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</si>
  <si>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</si>
  <si>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</si>
  <si>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</si>
  <si>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</si>
  <si>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</si>
  <si>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</si>
  <si>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</si>
  <si>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</si>
  <si>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</si>
  <si>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</si>
  <si>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</si>
  <si>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</si>
  <si>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</si>
  <si>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</si>
  <si>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</si>
  <si>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</si>
  <si>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</si>
  <si>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</si>
  <si>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</si>
  <si>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</si>
  <si>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</si>
  <si>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</si>
  <si>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</si>
  <si>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</si>
  <si>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</si>
  <si>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</si>
  <si>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</si>
  <si>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</si>
  <si>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</si>
  <si>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</si>
  <si>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</si>
  <si>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</si>
  <si>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</si>
  <si>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</si>
  <si>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</si>
  <si>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</si>
  <si>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</si>
  <si>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</si>
  <si>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</si>
  <si>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</si>
  <si>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</si>
  <si>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</si>
  <si>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</si>
  <si>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</si>
  <si>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</si>
  <si>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</si>
  <si>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</si>
  <si>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</si>
  <si>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</si>
  <si>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</si>
  <si>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</si>
  <si>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</si>
  <si>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</si>
  <si>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</si>
  <si>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</si>
  <si>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</si>
  <si>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</si>
  <si>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</si>
  <si>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</si>
  <si>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</si>
  <si>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</si>
  <si>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</si>
  <si>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</si>
  <si>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</si>
  <si>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</si>
  <si>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</si>
  <si>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</si>
  <si>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</si>
  <si>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</si>
  <si>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</si>
  <si>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</si>
  <si>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</si>
  <si>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</si>
  <si>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</si>
  <si>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</si>
  <si>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</si>
  <si>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</si>
  <si>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</si>
  <si>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</si>
  <si>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</si>
  <si>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</si>
  <si>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</si>
  <si>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</si>
  <si>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</si>
  <si>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</si>
  <si>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</si>
  <si>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</si>
  <si>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</si>
  <si>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</si>
  <si>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</si>
  <si>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</si>
  <si>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</si>
  <si>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</si>
  <si>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</si>
  <si>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</si>
  <si>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</si>
  <si>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</si>
  <si>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</si>
  <si>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</si>
  <si>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</si>
  <si>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</si>
  <si>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</si>
  <si>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</si>
  <si>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</si>
  <si>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</si>
  <si>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</si>
  <si>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</si>
  <si>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</si>
  <si>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</si>
  <si>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</si>
  <si>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</si>
  <si>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</si>
  <si>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</si>
  <si>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</si>
  <si>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</si>
  <si>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</si>
  <si>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</si>
  <si>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</si>
  <si>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</si>
  <si>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</si>
  <si>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</si>
  <si>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</si>
  <si>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</si>
  <si>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</si>
  <si>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</si>
  <si>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</si>
  <si>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</si>
  <si>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</si>
  <si>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</si>
  <si>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</si>
  <si>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</si>
  <si>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</si>
  <si>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</si>
  <si>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</si>
  <si>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</si>
  <si>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</si>
  <si>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</si>
  <si>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</si>
  <si>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</si>
  <si>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</si>
  <si>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</si>
  <si>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</si>
  <si>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</si>
  <si>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</si>
  <si>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</si>
  <si>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</si>
  <si>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</si>
  <si>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</si>
  <si>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</si>
  <si>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</si>
  <si>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</si>
  <si>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</si>
  <si>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</si>
  <si>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</si>
  <si>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</si>
  <si>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</si>
  <si>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</si>
  <si>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</si>
  <si>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</si>
  <si>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</si>
  <si>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</si>
  <si>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</si>
  <si>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</si>
  <si>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</si>
  <si>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</si>
  <si>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</si>
  <si>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</si>
  <si>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</si>
  <si>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</si>
  <si>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</si>
  <si>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</si>
  <si>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</si>
  <si>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</si>
  <si>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</si>
  <si>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</si>
  <si>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</si>
  <si>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</si>
  <si>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</si>
  <si>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</si>
  <si>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</si>
  <si>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</si>
  <si>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</si>
  <si>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</si>
  <si>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</si>
  <si>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</si>
  <si>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</si>
  <si>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</si>
  <si>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</si>
  <si>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</si>
  <si>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</si>
  <si>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</si>
  <si>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</si>
  <si>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</si>
  <si>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</si>
  <si>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</si>
  <si>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</si>
  <si>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</si>
  <si>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</si>
  <si>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</si>
  <si>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</si>
  <si>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</si>
  <si>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</si>
  <si>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</si>
  <si>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</si>
  <si>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</si>
  <si>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</si>
  <si>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</si>
  <si>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</si>
  <si>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</si>
  <si>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</si>
  <si>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</si>
  <si>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</si>
  <si>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</si>
  <si>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</si>
  <si>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</si>
  <si>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</si>
  <si>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</si>
  <si>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</si>
  <si>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</si>
  <si>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</si>
  <si>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</si>
  <si>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</si>
  <si>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</si>
  <si>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</si>
  <si>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</si>
  <si>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</si>
  <si>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</si>
  <si>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</si>
  <si>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</si>
  <si>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</si>
  <si>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</si>
  <si>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</si>
  <si>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</si>
  <si>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</si>
  <si>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</si>
  <si>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</si>
  <si>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</si>
  <si>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</si>
  <si>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</si>
  <si>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</si>
  <si>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</si>
  <si>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</si>
  <si>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</si>
  <si>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</si>
  <si>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</si>
  <si>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</si>
  <si>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</si>
  <si>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</si>
  <si>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</si>
  <si>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</si>
  <si>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</si>
  <si>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</si>
  <si>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</si>
  <si>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</si>
  <si>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</si>
  <si>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</si>
  <si>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</si>
  <si>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</si>
  <si>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</si>
  <si>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</si>
  <si>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</si>
  <si>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</si>
  <si>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</si>
  <si>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</si>
  <si>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</si>
  <si>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</si>
  <si>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</si>
  <si>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</si>
  <si>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</si>
  <si>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</si>
  <si>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</si>
  <si>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</si>
  <si>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</si>
  <si>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</si>
  <si>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</si>
  <si>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</si>
  <si>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</si>
  <si>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</si>
  <si>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</si>
  <si>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</si>
  <si>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</si>
  <si>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</si>
  <si>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</si>
  <si>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</si>
  <si>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</si>
  <si>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</si>
  <si>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</si>
  <si>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</si>
  <si>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</si>
  <si>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</si>
  <si>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</si>
  <si>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</si>
  <si>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</si>
  <si>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</si>
  <si>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</si>
  <si>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</si>
  <si>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</si>
  <si>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</si>
  <si>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</si>
  <si>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</si>
  <si>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</si>
  <si>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</si>
  <si>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</si>
  <si>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</si>
  <si>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</si>
  <si>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</si>
  <si>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</si>
  <si>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</si>
  <si>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</si>
  <si>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</si>
  <si>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</si>
  <si>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</si>
  <si>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</si>
  <si>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</si>
  <si>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</si>
  <si>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</si>
  <si>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</si>
  <si>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</si>
  <si>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</si>
  <si>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</si>
  <si>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</si>
  <si>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</si>
  <si>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</si>
  <si>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</si>
  <si>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</si>
  <si>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</si>
  <si>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</si>
  <si>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</si>
  <si>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</si>
  <si>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</si>
  <si>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</si>
  <si>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</si>
  <si>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</si>
  <si>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</si>
  <si>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</si>
  <si>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</si>
  <si>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</si>
  <si>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</si>
  <si>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</si>
  <si>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</si>
  <si>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</si>
  <si>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</si>
  <si>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</si>
  <si>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</si>
  <si>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</si>
  <si>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</si>
  <si>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</si>
  <si>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</si>
  <si>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</si>
  <si>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</si>
  <si>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</si>
  <si>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</si>
  <si>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</si>
  <si>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</si>
  <si>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</si>
  <si>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</si>
  <si>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</si>
  <si>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</si>
  <si>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</si>
  <si>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</si>
  <si>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</si>
  <si>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</si>
  <si>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</si>
  <si>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</si>
  <si>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</si>
  <si>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</si>
  <si>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</si>
  <si>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</si>
  <si>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</si>
  <si>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</si>
  <si>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</si>
  <si>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</si>
  <si>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</si>
  <si>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</si>
  <si>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</si>
  <si>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</si>
  <si>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</si>
  <si>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</si>
  <si>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</si>
  <si>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</si>
  <si>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</si>
  <si>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</si>
  <si>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</si>
  <si>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</si>
  <si>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</si>
  <si>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</si>
  <si>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</si>
  <si>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</si>
  <si>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</si>
  <si>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</si>
  <si>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</si>
  <si>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</si>
  <si>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</si>
  <si>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</si>
  <si>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</si>
  <si>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</si>
  <si>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</si>
  <si>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</si>
  <si>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</si>
  <si>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</si>
  <si>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</si>
  <si>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</si>
  <si>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</si>
  <si>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</si>
  <si>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</si>
  <si>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</si>
  <si>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</si>
  <si>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</si>
  <si>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</si>
  <si>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</si>
  <si>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</si>
  <si>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</si>
  <si>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</si>
  <si>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</si>
  <si>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</si>
  <si>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</si>
  <si>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</si>
  <si>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</si>
  <si>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</si>
  <si>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</si>
  <si>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</si>
  <si>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</si>
  <si>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</si>
  <si>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</si>
  <si>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</si>
  <si>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</si>
  <si>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</si>
  <si>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</si>
  <si>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</si>
  <si>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</si>
  <si>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</si>
  <si>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</si>
  <si>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</si>
  <si>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</si>
  <si>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</si>
  <si>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</si>
  <si>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</si>
  <si>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</si>
  <si>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</si>
  <si>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</si>
  <si>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</si>
  <si>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</si>
  <si>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</si>
  <si>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</si>
  <si>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</si>
  <si>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</si>
  <si>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</si>
  <si>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</si>
  <si>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</si>
  <si>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</si>
  <si>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</si>
  <si>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</si>
  <si>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</si>
  <si>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</si>
  <si>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</si>
  <si>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</si>
  <si>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</si>
  <si>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</si>
  <si>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</si>
  <si>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</si>
  <si>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</si>
  <si>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</si>
  <si>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</si>
  <si>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</si>
  <si>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</si>
  <si>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</si>
  <si>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</si>
  <si>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</si>
  <si>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</si>
  <si>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</si>
  <si>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</si>
  <si>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</si>
  <si>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</si>
  <si>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</si>
  <si>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</si>
  <si>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</si>
  <si>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</si>
  <si>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</si>
  <si>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</si>
  <si>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</si>
  <si>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</si>
  <si>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</si>
  <si>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</si>
  <si>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</si>
  <si>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</si>
  <si>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</si>
  <si>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</si>
  <si>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</si>
  <si>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</si>
  <si>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</si>
  <si>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</si>
  <si>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</si>
  <si>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</si>
  <si>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</si>
  <si>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</si>
  <si>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</si>
  <si>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</si>
  <si>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</si>
  <si>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</si>
  <si>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</si>
  <si>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</si>
  <si>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</si>
  <si>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</si>
  <si>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</si>
  <si>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</si>
  <si>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</si>
  <si>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</si>
  <si>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</si>
  <si>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</si>
  <si>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</si>
  <si>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</si>
  <si>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</si>
  <si>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</si>
  <si>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</si>
  <si>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</si>
  <si>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</si>
  <si>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</si>
  <si>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</si>
  <si>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</si>
  <si>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</si>
  <si>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</si>
  <si>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</si>
  <si>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</si>
  <si>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</si>
  <si>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</si>
  <si>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</si>
  <si>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</si>
  <si>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</si>
  <si>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</si>
  <si>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</si>
  <si>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</si>
  <si>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</si>
  <si>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</si>
  <si>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</si>
  <si>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</si>
  <si>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</si>
  <si>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</si>
  <si>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</si>
  <si>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</si>
  <si>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</si>
  <si>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</si>
  <si>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</si>
  <si>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</si>
  <si>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</si>
  <si>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</si>
  <si>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</si>
  <si>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</si>
  <si>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</si>
  <si>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</si>
  <si>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</si>
  <si>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</si>
  <si>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</si>
  <si>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</si>
  <si>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</si>
  <si>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</si>
  <si>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</si>
  <si>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</si>
  <si>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</si>
  <si>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</si>
  <si>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</si>
  <si>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</si>
  <si>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</si>
  <si>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</si>
  <si>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</si>
  <si>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</si>
  <si>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</si>
  <si>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</si>
  <si>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</si>
  <si>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</si>
  <si>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</si>
  <si>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</si>
  <si>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</si>
  <si>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</si>
  <si>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</si>
  <si>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</si>
  <si>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</si>
  <si>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</si>
  <si>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</si>
  <si>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</si>
  <si>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</si>
  <si>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</si>
  <si>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</si>
  <si>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</si>
  <si>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</si>
  <si>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</si>
  <si>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</si>
  <si>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</si>
  <si>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</si>
  <si>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</si>
  <si>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</si>
  <si>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</si>
  <si>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</si>
  <si>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</si>
  <si>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</si>
  <si>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</si>
  <si>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</si>
  <si>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</si>
  <si>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</si>
  <si>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</si>
  <si>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</si>
  <si>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</si>
  <si>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</si>
  <si>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</si>
  <si>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</si>
  <si>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</si>
  <si>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</si>
  <si>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</si>
  <si>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</si>
  <si>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</si>
  <si>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</si>
  <si>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</si>
  <si>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</si>
  <si>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</si>
  <si>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</si>
  <si>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</si>
  <si>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</si>
  <si>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</si>
  <si>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</si>
  <si>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</si>
  <si>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</si>
  <si>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</si>
  <si>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</si>
  <si>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</si>
  <si>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</si>
  <si>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</si>
  <si>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</si>
  <si>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</si>
  <si>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</si>
  <si>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</si>
  <si>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</si>
  <si>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</si>
  <si>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</si>
  <si>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</si>
  <si>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</si>
  <si>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</si>
  <si>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</si>
  <si>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</si>
  <si>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</si>
  <si>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</si>
  <si>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</si>
  <si>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</si>
  <si>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</si>
  <si>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</si>
  <si>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</si>
  <si>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</si>
  <si>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</si>
  <si>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</si>
  <si>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</si>
  <si>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</si>
  <si>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</si>
  <si>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</si>
  <si>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</si>
  <si>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</si>
  <si>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</si>
  <si>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</si>
  <si>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</si>
  <si>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</si>
  <si>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</si>
  <si>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</si>
  <si>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</si>
  <si>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</si>
  <si>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</si>
  <si>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</si>
  <si>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</si>
  <si>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</si>
  <si>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</si>
  <si>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</si>
  <si>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</si>
  <si>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</si>
  <si>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</si>
  <si>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</si>
  <si>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</si>
  <si>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</si>
  <si>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</si>
  <si>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</si>
  <si>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</si>
  <si>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</si>
  <si>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</si>
  <si>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</si>
  <si>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</si>
  <si>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</si>
  <si>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</si>
  <si>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</si>
  <si>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</si>
  <si>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</si>
  <si>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</si>
  <si>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</si>
  <si>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</si>
  <si>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</si>
  <si>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</si>
  <si>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</si>
  <si>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</si>
  <si>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</si>
  <si>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</si>
  <si>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</si>
  <si>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</si>
  <si>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</si>
  <si>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</si>
  <si>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</si>
  <si>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</si>
  <si>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</si>
  <si>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</si>
  <si>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</si>
  <si>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</si>
  <si>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</si>
  <si>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</si>
  <si>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</si>
  <si>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</si>
  <si>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</si>
  <si>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</si>
  <si>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</si>
  <si>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</si>
  <si>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</si>
  <si>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</si>
  <si>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</si>
  <si>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</si>
  <si>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</si>
  <si>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</si>
  <si>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</si>
  <si>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</si>
  <si>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</si>
  <si>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</si>
  <si>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</si>
  <si>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</si>
  <si>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</si>
  <si>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</si>
  <si>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</si>
  <si>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</si>
  <si>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</si>
  <si>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</si>
  <si>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</si>
  <si>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</si>
  <si>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</si>
  <si>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</si>
  <si>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</si>
  <si>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</si>
  <si>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</si>
  <si>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</si>
  <si>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</si>
  <si>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</si>
  <si>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</si>
  <si>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</si>
  <si>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</si>
  <si>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</si>
  <si>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</si>
  <si>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</si>
  <si>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</si>
  <si>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</si>
  <si>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</si>
  <si>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</si>
  <si>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</si>
  <si>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</si>
  <si>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</si>
  <si>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</si>
  <si>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</si>
  <si>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</si>
  <si>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</si>
  <si>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</si>
  <si>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</si>
  <si>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</si>
  <si>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</si>
  <si>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</si>
  <si>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</si>
  <si>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</si>
  <si>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</si>
  <si>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</si>
  <si>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</si>
  <si>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</si>
  <si>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</si>
  <si>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</si>
  <si>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</si>
  <si>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</si>
  <si>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</si>
  <si>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</si>
  <si>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</si>
  <si>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</si>
  <si>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</si>
  <si>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</si>
  <si>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</si>
  <si>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</si>
  <si>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</si>
  <si>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</si>
  <si>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</si>
  <si>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</si>
  <si>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</si>
  <si>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</si>
  <si>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</si>
  <si>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</si>
  <si>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</si>
  <si>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</si>
  <si>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</si>
  <si>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</si>
  <si>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</si>
  <si>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</si>
  <si>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</si>
  <si>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</si>
  <si>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</si>
  <si>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</si>
  <si>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</si>
  <si>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</si>
  <si>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</si>
  <si>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</si>
  <si>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</si>
  <si>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</si>
  <si>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</si>
  <si>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</si>
  <si>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</si>
  <si>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</si>
  <si>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</si>
  <si>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</si>
  <si>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</si>
  <si>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</si>
  <si>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</si>
  <si>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</si>
  <si>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</si>
  <si>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</si>
  <si>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</si>
  <si>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</si>
  <si>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</si>
  <si>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</si>
  <si>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</si>
  <si>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</si>
  <si>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</si>
  <si>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</si>
  <si>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</si>
  <si>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</si>
  <si>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</si>
  <si>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</si>
  <si>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</si>
  <si>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</si>
  <si>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</si>
  <si>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</si>
  <si>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</si>
  <si>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</si>
  <si>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</si>
  <si>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</si>
  <si>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</si>
  <si>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</si>
  <si>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</si>
  <si>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</si>
  <si>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</si>
  <si>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</si>
  <si>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</si>
  <si>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</si>
  <si>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</si>
  <si>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</si>
  <si>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</si>
  <si>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</si>
  <si>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</si>
  <si>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</si>
  <si>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</si>
  <si>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</si>
  <si>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</si>
  <si>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</si>
  <si>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</si>
  <si>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</si>
  <si>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</si>
  <si>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</si>
  <si>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</si>
  <si>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</si>
  <si>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</si>
  <si>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</si>
  <si>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</si>
  <si>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</si>
  <si>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</si>
  <si>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</si>
  <si>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</si>
  <si>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</si>
  <si>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</si>
  <si>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</si>
  <si>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</si>
  <si>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</si>
  <si>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</si>
  <si>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</si>
  <si>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</si>
  <si>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</si>
  <si>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</si>
  <si>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</si>
  <si>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</si>
  <si>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</si>
  <si>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</si>
  <si>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</si>
  <si>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</si>
  <si>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</si>
  <si>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</si>
  <si>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</si>
  <si>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</si>
  <si>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</si>
  <si>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</si>
  <si>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</si>
  <si>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</si>
  <si>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</si>
  <si>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</si>
  <si>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</si>
  <si>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</si>
  <si>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</si>
  <si>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</si>
  <si>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</si>
  <si>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</si>
  <si>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</si>
  <si>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</si>
  <si>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</si>
  <si>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</si>
  <si>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</si>
  <si>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</si>
  <si>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</si>
  <si>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</si>
  <si>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</si>
  <si>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</si>
  <si>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</si>
  <si>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</si>
  <si>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</si>
  <si>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</si>
  <si>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</si>
  <si>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</si>
  <si>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</si>
  <si>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</si>
  <si>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</si>
  <si>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</si>
  <si>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</si>
  <si>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</si>
  <si>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</si>
  <si>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</si>
  <si>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</si>
  <si>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</si>
  <si>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</si>
  <si>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</si>
  <si>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</si>
  <si>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</si>
  <si>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</si>
  <si>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</si>
  <si>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</si>
  <si>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</si>
  <si>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</si>
  <si>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</si>
  <si>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</si>
  <si>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</si>
  <si>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</si>
  <si>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</si>
  <si>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</si>
  <si>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</si>
  <si>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</si>
  <si>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</si>
  <si>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</si>
  <si>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</si>
  <si>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</si>
  <si>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</si>
  <si>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</si>
  <si>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</si>
  <si>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</si>
  <si>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</si>
  <si>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</si>
  <si>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</si>
  <si>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</si>
  <si>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</si>
  <si>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</si>
  <si>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</si>
  <si>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</si>
  <si>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</si>
  <si>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</si>
  <si>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</si>
  <si>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</si>
  <si>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</si>
  <si>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</si>
  <si>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</si>
  <si>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</si>
  <si>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</si>
  <si>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</si>
  <si>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</si>
  <si>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</si>
  <si>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</si>
  <si>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</si>
  <si>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</si>
  <si>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</si>
  <si>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</si>
  <si>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</si>
  <si>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</si>
  <si>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</si>
  <si>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</si>
  <si>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</si>
  <si>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</si>
  <si>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</si>
  <si>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</si>
  <si>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</si>
  <si>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</si>
  <si>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</si>
  <si>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</si>
  <si>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</si>
  <si>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</si>
  <si>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</si>
  <si>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</si>
  <si>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</si>
  <si>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</si>
  <si>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</si>
  <si>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</si>
  <si>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</si>
  <si>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</si>
  <si>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</si>
  <si>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</si>
  <si>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</si>
  <si>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</si>
  <si>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</si>
  <si>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</si>
  <si>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</si>
  <si>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</si>
  <si>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</si>
  <si>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</si>
  <si>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</si>
  <si>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</si>
  <si>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</si>
  <si>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</si>
  <si>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</si>
  <si>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</si>
  <si>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</si>
  <si>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</si>
  <si>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</si>
  <si>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</si>
  <si>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</si>
  <si>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</si>
  <si>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</si>
  <si>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</si>
  <si>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</si>
  <si>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</si>
  <si>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</si>
  <si>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</si>
  <si>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</si>
  <si>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</si>
  <si>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</si>
  <si>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</si>
  <si>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</si>
  <si>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</si>
  <si>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</si>
  <si>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</si>
  <si>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</si>
  <si>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</si>
  <si>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</si>
  <si>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</si>
  <si>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</si>
  <si>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</si>
  <si>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</si>
  <si>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</si>
  <si>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</si>
  <si>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</si>
  <si>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</si>
  <si>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</si>
  <si>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</si>
  <si>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</si>
  <si>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</si>
  <si>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</si>
  <si>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</si>
  <si>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</si>
  <si>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</si>
  <si>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</si>
  <si>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</si>
  <si>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</si>
  <si>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</si>
  <si>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</si>
  <si>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</si>
  <si>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</si>
  <si>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</si>
  <si>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</si>
  <si>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</si>
  <si>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</si>
  <si>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</si>
  <si>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</si>
  <si>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</si>
  <si>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</si>
  <si>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</si>
  <si>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</si>
  <si>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</si>
  <si>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</si>
  <si>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</si>
  <si>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</si>
  <si>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</si>
  <si>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</si>
  <si>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</si>
  <si>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</si>
  <si>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</si>
  <si>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</si>
  <si>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</si>
  <si>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</si>
  <si>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</si>
  <si>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</si>
  <si>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</si>
  <si>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</si>
  <si>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</si>
  <si>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</si>
  <si>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</si>
  <si>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</si>
  <si>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</si>
  <si>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</si>
  <si>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</si>
  <si>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</si>
  <si>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</si>
  <si>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</si>
  <si>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</si>
  <si>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</si>
  <si>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</si>
  <si>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</si>
  <si>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</si>
  <si>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</si>
  <si>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</si>
  <si>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</si>
  <si>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</si>
  <si>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</si>
  <si>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</si>
  <si>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</si>
  <si>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</si>
  <si>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</si>
  <si>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</si>
  <si>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</si>
  <si>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</si>
  <si>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</si>
  <si>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</si>
  <si>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</si>
  <si>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</si>
  <si>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</si>
  <si>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</si>
  <si>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</si>
  <si>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</si>
  <si>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</si>
  <si>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</si>
  <si>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</si>
  <si>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</si>
  <si>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</si>
  <si>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</si>
  <si>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</si>
  <si>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</si>
  <si>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</si>
  <si>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</si>
  <si>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</si>
  <si>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</si>
  <si>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</si>
  <si>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</si>
  <si>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</si>
  <si>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</si>
  <si>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</si>
  <si>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</si>
  <si>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</si>
  <si>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</si>
  <si>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</si>
  <si>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</si>
  <si>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</si>
  <si>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</si>
  <si>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</si>
  <si>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</si>
  <si>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</si>
  <si>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</si>
  <si>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</si>
  <si>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</si>
  <si>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</si>
  <si>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</si>
  <si>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</si>
  <si>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</si>
  <si>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</si>
  <si>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</si>
  <si>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</si>
  <si>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</si>
  <si>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</si>
  <si>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</si>
  <si>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</si>
  <si>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</si>
  <si>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</si>
  <si>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</si>
  <si>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</si>
  <si>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</si>
  <si>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</si>
  <si>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</si>
  <si>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</si>
  <si>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</si>
  <si>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</si>
  <si>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</si>
  <si>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</si>
  <si>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</si>
  <si>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</si>
  <si>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</si>
  <si>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</si>
  <si>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</si>
  <si>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</si>
  <si>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</si>
  <si>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</si>
  <si>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</si>
  <si>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</si>
  <si>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</si>
  <si>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</si>
  <si>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</si>
  <si>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</si>
  <si>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</si>
  <si>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</si>
  <si>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</si>
  <si>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</si>
  <si>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</si>
  <si>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</si>
  <si>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</si>
  <si>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</si>
  <si>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</si>
  <si>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</si>
  <si>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</si>
  <si>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</si>
  <si>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</si>
  <si>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</si>
  <si>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</si>
  <si>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</si>
  <si>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</si>
  <si>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</si>
  <si>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</si>
  <si>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</si>
  <si>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</si>
  <si>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</si>
  <si>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</si>
  <si>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</si>
  <si>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</si>
  <si>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</si>
  <si>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</si>
  <si>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</si>
  <si>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</si>
  <si>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</si>
  <si>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</si>
  <si>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</si>
  <si>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</si>
  <si>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</si>
  <si>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</si>
  <si>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</si>
  <si>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</si>
  <si>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</si>
  <si>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</si>
  <si>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</si>
  <si>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</si>
  <si>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</si>
  <si>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</si>
  <si>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</si>
  <si>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</si>
  <si>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</si>
  <si>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</si>
  <si>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</si>
  <si>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</si>
  <si>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</si>
  <si>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</si>
  <si>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</si>
  <si>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</si>
  <si>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</si>
  <si>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</si>
  <si>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</si>
  <si>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</si>
  <si>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</si>
  <si>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</si>
  <si>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</si>
  <si>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</si>
  <si>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</si>
  <si>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</si>
  <si>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</si>
  <si>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</si>
  <si>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</si>
  <si>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</si>
  <si>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</si>
  <si>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</si>
  <si>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</si>
  <si>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</si>
  <si>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</si>
  <si>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</si>
  <si>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</si>
  <si>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</si>
  <si>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</si>
  <si>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</si>
  <si>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</si>
  <si>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</si>
  <si>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</si>
  <si>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</si>
  <si>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</si>
  <si>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</si>
  <si>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</si>
  <si>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</si>
  <si>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</si>
  <si>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</si>
  <si>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</si>
  <si>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</si>
  <si>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</si>
  <si>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</si>
  <si>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</si>
  <si>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</si>
  <si>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</si>
  <si>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</si>
  <si>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</si>
  <si>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</si>
  <si>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</si>
  <si>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</si>
  <si>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</si>
  <si>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</si>
  <si>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</si>
  <si>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</si>
  <si>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</si>
  <si>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</si>
  <si>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</si>
  <si>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</si>
  <si>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</si>
  <si>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</si>
  <si>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</si>
  <si>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</si>
  <si>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</si>
  <si>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</si>
  <si>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</si>
  <si>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</si>
  <si>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</si>
  <si>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</si>
  <si>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</si>
  <si>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</si>
  <si>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</si>
  <si>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</si>
  <si>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</si>
  <si>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</si>
  <si>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</si>
  <si>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</si>
  <si>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</si>
  <si>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</si>
  <si>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</si>
  <si>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</si>
  <si>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</si>
  <si>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</si>
  <si>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</si>
  <si>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</si>
  <si>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</si>
  <si>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</si>
  <si>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</si>
  <si>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</si>
  <si>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</si>
  <si>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</si>
  <si>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</si>
  <si>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</si>
  <si>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</si>
  <si>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</si>
  <si>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</si>
  <si>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</si>
  <si>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</si>
  <si>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</si>
  <si>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</si>
  <si>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</si>
  <si>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</si>
  <si>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</si>
  <si>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</si>
  <si>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</si>
  <si>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</si>
  <si>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</si>
  <si>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</si>
  <si>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</si>
  <si>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</si>
  <si>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</si>
  <si>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</si>
  <si>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</si>
  <si>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</si>
  <si>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</si>
  <si>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</si>
  <si>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</si>
  <si>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</si>
  <si>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</si>
  <si>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</si>
  <si>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</si>
  <si>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</si>
  <si>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</si>
  <si>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</si>
  <si>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</si>
  <si>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</si>
  <si>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</si>
  <si>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</si>
  <si>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</si>
  <si>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</si>
  <si>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</si>
  <si>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</si>
  <si>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</si>
  <si>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</si>
  <si>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</si>
  <si>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</si>
  <si>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</si>
  <si>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</si>
  <si>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</si>
  <si>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</si>
  <si>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</si>
  <si>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</si>
  <si>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</si>
  <si>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</si>
  <si>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</si>
  <si>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</si>
  <si>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</si>
  <si>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</si>
  <si>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</si>
  <si>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</si>
  <si>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</si>
  <si>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</si>
  <si>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</si>
  <si>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</si>
  <si>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</si>
  <si>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</si>
  <si>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</si>
  <si>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</si>
  <si>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</si>
  <si>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</si>
  <si>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</si>
  <si>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</si>
  <si>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</si>
  <si>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</si>
  <si>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</si>
  <si>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</si>
  <si>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</si>
  <si>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</si>
  <si>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</si>
  <si>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</si>
  <si>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</si>
  <si>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</si>
  <si>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</si>
  <si>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</si>
  <si>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</si>
  <si>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</si>
  <si>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</si>
  <si>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</si>
  <si>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</si>
  <si>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</si>
  <si>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</si>
  <si>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</si>
  <si>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</si>
  <si>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</si>
  <si>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</si>
  <si>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</si>
  <si>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</si>
  <si>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</si>
  <si>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</si>
  <si>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</si>
  <si>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</si>
  <si>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</si>
  <si>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</si>
  <si>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</si>
  <si>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</si>
  <si>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</si>
  <si>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</si>
  <si>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</si>
  <si>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</si>
  <si>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</si>
  <si>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</si>
  <si>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</si>
  <si>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</si>
  <si>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</si>
  <si>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</si>
  <si>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</si>
  <si>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</si>
  <si>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</si>
  <si>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</si>
  <si>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</si>
  <si>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</si>
  <si>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</si>
  <si>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</si>
  <si>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</si>
  <si>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</si>
  <si>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</si>
  <si>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</si>
  <si>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</si>
  <si>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</si>
  <si>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</si>
  <si>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</si>
  <si>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</si>
  <si>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</si>
  <si>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</si>
  <si>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</si>
  <si>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</si>
  <si>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</si>
  <si>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</si>
  <si>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</si>
  <si>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</si>
  <si>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</si>
  <si>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</si>
  <si>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</si>
  <si>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</si>
  <si>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</si>
  <si>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</si>
  <si>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</si>
  <si>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</si>
  <si>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</si>
  <si>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</si>
  <si>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</si>
  <si>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</si>
  <si>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</si>
  <si>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</si>
  <si>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</si>
  <si>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</si>
  <si>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</si>
  <si>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</si>
  <si>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</si>
  <si>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</si>
  <si>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</si>
  <si>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</si>
  <si>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</si>
  <si>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</si>
  <si>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</si>
  <si>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</si>
  <si>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</si>
  <si>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</si>
  <si>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</si>
  <si>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</si>
  <si>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</si>
  <si>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</si>
  <si>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</si>
  <si>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</si>
  <si>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</si>
  <si>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</si>
  <si>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</si>
  <si>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</si>
  <si>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</si>
  <si>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</si>
  <si>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</si>
  <si>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</si>
  <si>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</si>
  <si>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</si>
  <si>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</si>
  <si>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</si>
  <si>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</si>
  <si>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</si>
  <si>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</si>
  <si>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</si>
  <si>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</si>
  <si>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</si>
  <si>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</si>
  <si>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</si>
  <si>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</si>
  <si>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</si>
  <si>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</si>
  <si>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</si>
  <si>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</si>
  <si>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</si>
  <si>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</si>
  <si>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</si>
  <si>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</si>
  <si>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</si>
  <si>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</si>
  <si>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</si>
  <si>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</si>
  <si>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</si>
  <si>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</si>
  <si>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</si>
  <si>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</si>
  <si>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</si>
  <si>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</si>
  <si>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</si>
  <si>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</si>
  <si>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</si>
  <si>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</si>
  <si>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</si>
  <si>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</si>
  <si>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</si>
  <si>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</si>
  <si>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</si>
  <si>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</si>
  <si>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</si>
  <si>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</si>
  <si>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</si>
  <si>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</si>
  <si>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</si>
  <si>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</si>
  <si>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</si>
  <si>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</si>
  <si>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</si>
  <si>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</si>
  <si>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</si>
  <si>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</si>
  <si>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</si>
  <si>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</si>
  <si>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</si>
  <si>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</si>
  <si>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</si>
  <si>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</si>
  <si>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</si>
  <si>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</si>
  <si>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</si>
  <si>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</si>
  <si>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</si>
  <si>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</si>
  <si>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</si>
  <si>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</si>
  <si>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</si>
  <si>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</si>
  <si>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</si>
  <si>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</si>
  <si>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</si>
  <si>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</si>
  <si>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</si>
  <si>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</si>
  <si>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</si>
  <si>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</si>
  <si>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</si>
  <si>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</si>
  <si>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</si>
  <si>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</si>
  <si>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</si>
  <si>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</si>
  <si>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</si>
  <si>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</si>
  <si>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</si>
  <si>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</si>
  <si>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</si>
  <si>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</si>
  <si>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</si>
  <si>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</si>
  <si>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</si>
  <si>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</si>
  <si>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</si>
  <si>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</si>
  <si>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</si>
  <si>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</si>
  <si>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</si>
  <si>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</si>
  <si>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</si>
  <si>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</si>
  <si>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</si>
  <si>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</si>
  <si>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</si>
  <si>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</si>
  <si>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</si>
  <si>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</si>
  <si>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</si>
  <si>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</si>
  <si>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</si>
  <si>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</si>
  <si>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</si>
  <si>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</si>
  <si>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</si>
  <si>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</si>
  <si>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</si>
  <si>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</si>
  <si>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</si>
  <si>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</si>
  <si>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</si>
  <si>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</si>
  <si>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</si>
  <si>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</si>
  <si>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</si>
  <si>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</si>
  <si>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</si>
  <si>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</si>
  <si>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</si>
  <si>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</si>
  <si>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</si>
  <si>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</si>
  <si>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</si>
  <si>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</si>
  <si>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</si>
  <si>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</si>
  <si>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</si>
  <si>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</si>
  <si>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</si>
  <si>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</si>
  <si>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</si>
  <si>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</si>
  <si>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</si>
  <si>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</si>
  <si>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</si>
  <si>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</si>
  <si>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</si>
  <si>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</si>
  <si>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</si>
  <si>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</si>
  <si>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</si>
  <si>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</si>
  <si>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</si>
  <si>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</si>
  <si>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</si>
  <si>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</si>
  <si>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</si>
  <si>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</si>
  <si>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</si>
  <si>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</si>
  <si>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</si>
  <si>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</si>
  <si>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</si>
  <si>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</si>
  <si>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</si>
  <si>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</si>
  <si>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</si>
  <si>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</si>
  <si>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</si>
  <si>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</si>
  <si>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</si>
  <si>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</si>
  <si>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</si>
  <si>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</si>
  <si>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</si>
  <si>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</si>
  <si>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</si>
  <si>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</si>
  <si>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</si>
  <si>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</si>
  <si>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</si>
  <si>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</si>
  <si>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</si>
  <si>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</si>
  <si>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</si>
  <si>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</si>
  <si>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</si>
  <si>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</si>
  <si>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</si>
  <si>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</si>
  <si>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</si>
  <si>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</si>
  <si>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</si>
  <si>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</si>
  <si>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</si>
  <si>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</si>
  <si>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</si>
  <si>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</si>
  <si>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</si>
  <si>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</si>
  <si>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</si>
  <si>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</si>
  <si>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</si>
  <si>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</si>
  <si>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</si>
  <si>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</si>
  <si>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</si>
  <si>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</si>
  <si>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</si>
  <si>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</si>
  <si>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</si>
  <si>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</si>
  <si>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</si>
  <si>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</si>
  <si>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</si>
  <si>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</si>
  <si>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</si>
  <si>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</si>
  <si>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</si>
  <si>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</si>
  <si>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</si>
  <si>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</si>
  <si>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</si>
  <si>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</si>
  <si>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</si>
  <si>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</si>
  <si>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</si>
  <si>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</si>
  <si>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</si>
  <si>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</si>
  <si>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</si>
  <si>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</si>
  <si>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</si>
  <si>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</si>
  <si>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</si>
  <si>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</si>
  <si>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</si>
  <si>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</si>
  <si>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</si>
  <si>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</si>
  <si>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</si>
  <si>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</si>
  <si>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</si>
  <si>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</si>
  <si>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</si>
  <si>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</si>
  <si>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</si>
  <si>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</si>
  <si>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</si>
  <si>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</si>
  <si>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</si>
  <si>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</si>
  <si>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</si>
  <si>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</si>
  <si>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</si>
  <si>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</si>
  <si>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</si>
  <si>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</si>
  <si>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</si>
  <si>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</si>
  <si>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</si>
  <si>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</si>
  <si>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</si>
  <si>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</si>
  <si>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</si>
  <si>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</si>
  <si>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</si>
  <si>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</si>
  <si>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</si>
  <si>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</si>
  <si>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</si>
  <si>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</si>
  <si>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</si>
  <si>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</si>
  <si>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</si>
  <si>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</si>
  <si>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</si>
  <si>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</si>
  <si>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</si>
  <si>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</si>
  <si>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</si>
  <si>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</si>
  <si>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</si>
  <si>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</si>
  <si>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</si>
  <si>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</si>
  <si>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</si>
  <si>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</si>
  <si>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</si>
  <si>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</si>
  <si>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</si>
  <si>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</si>
  <si>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</si>
  <si>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</si>
  <si>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</si>
  <si>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</si>
  <si>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</si>
  <si>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</si>
  <si>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</si>
  <si>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</si>
  <si>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</si>
  <si>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</si>
  <si>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</si>
  <si>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</si>
  <si>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</si>
  <si>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</si>
  <si>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</si>
  <si>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</si>
  <si>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</si>
  <si>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</si>
  <si>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</si>
  <si>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</si>
  <si>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</si>
  <si>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</si>
  <si>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</si>
  <si>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</si>
  <si>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</si>
  <si>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</si>
  <si>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</si>
  <si>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</si>
  <si>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</si>
  <si>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</si>
  <si>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</si>
  <si>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</si>
  <si>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</si>
  <si>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</si>
  <si>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</si>
  <si>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</si>
  <si>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</si>
  <si>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</si>
  <si>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</si>
  <si>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</si>
  <si>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</si>
  <si>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</si>
  <si>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</si>
  <si>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</si>
  <si>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</si>
  <si>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</si>
  <si>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</si>
  <si>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</si>
  <si>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</si>
  <si>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</si>
  <si>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</si>
  <si>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</si>
  <si>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</si>
  <si>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</si>
  <si>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</si>
  <si>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</si>
  <si>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</si>
  <si>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</si>
  <si>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</si>
  <si>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</si>
  <si>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</si>
  <si>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</si>
  <si>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</si>
  <si>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</si>
  <si>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</si>
  <si>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</si>
  <si>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</si>
  <si>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</si>
  <si>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</si>
  <si>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</si>
  <si>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</si>
  <si>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</si>
  <si>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</si>
  <si>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</si>
  <si>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</si>
  <si>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</si>
  <si>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</si>
  <si>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</si>
  <si>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</si>
  <si>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</si>
  <si>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</si>
  <si>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</si>
  <si>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</si>
  <si>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</si>
  <si>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</si>
  <si>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</si>
  <si>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</si>
  <si>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</si>
  <si>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</si>
  <si>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</si>
  <si>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</si>
  <si>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</si>
  <si>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</si>
  <si>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</si>
  <si>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</si>
  <si>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</si>
  <si>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</si>
  <si>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</si>
  <si>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</si>
  <si>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</si>
  <si>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</si>
  <si>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</si>
  <si>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</si>
  <si>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</si>
  <si>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</si>
  <si>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</si>
  <si>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</si>
  <si>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</si>
  <si>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</si>
  <si>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</si>
  <si>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</si>
  <si>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</si>
  <si>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</si>
  <si>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</si>
  <si>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</si>
  <si>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</si>
  <si>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</si>
  <si>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</si>
  <si>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</si>
  <si>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</si>
  <si>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</si>
  <si>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</si>
  <si>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</si>
  <si>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</si>
  <si>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</si>
  <si>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</si>
  <si>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</si>
  <si>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</si>
  <si>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</si>
  <si>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</si>
  <si>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</si>
  <si>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</si>
  <si>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</si>
  <si>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</si>
  <si>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</si>
  <si>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</si>
  <si>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</si>
  <si>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</si>
  <si>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</si>
  <si>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</si>
  <si>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</si>
  <si>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</si>
  <si>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</si>
  <si>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</si>
  <si>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</si>
  <si>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</si>
  <si>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</si>
  <si>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</si>
  <si>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</si>
  <si>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</si>
  <si>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</si>
  <si>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</si>
  <si>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</si>
  <si>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</si>
  <si>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</si>
  <si>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</si>
  <si>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</si>
  <si>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</si>
  <si>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</si>
  <si>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</si>
  <si>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</si>
  <si>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</si>
  <si>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</si>
  <si>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</si>
  <si>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</si>
  <si>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</si>
  <si>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</si>
  <si>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</si>
  <si>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</si>
  <si>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</si>
  <si>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</si>
  <si>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</si>
  <si>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</si>
  <si>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</si>
  <si>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</si>
  <si>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</si>
  <si>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</si>
  <si>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</si>
  <si>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</si>
  <si>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</si>
  <si>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</si>
  <si>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</si>
  <si>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</si>
  <si>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</si>
  <si>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</si>
  <si>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</si>
  <si>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</si>
  <si>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</si>
  <si>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</si>
  <si>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</si>
  <si>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</si>
  <si>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</si>
  <si>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</si>
  <si>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</si>
  <si>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</si>
  <si>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</si>
  <si>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</si>
  <si>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</si>
  <si>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</si>
  <si>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</si>
  <si>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</si>
  <si>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</si>
  <si>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</si>
  <si>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</si>
  <si>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</si>
  <si>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</si>
  <si>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</si>
  <si>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</si>
  <si>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</si>
  <si>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</si>
  <si>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</si>
  <si>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</si>
  <si>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</si>
  <si>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</si>
  <si>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</si>
  <si>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</si>
  <si>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</si>
  <si>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</si>
  <si>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</si>
  <si>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</si>
  <si>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</si>
  <si>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</si>
  <si>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</si>
  <si>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</si>
  <si>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</si>
  <si>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</si>
  <si>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</si>
  <si>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</si>
  <si>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</si>
  <si>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</si>
  <si>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</si>
  <si>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</si>
  <si>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</si>
  <si>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</si>
  <si>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</si>
  <si>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</si>
  <si>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</si>
  <si>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</si>
  <si>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</si>
  <si>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</si>
  <si>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</si>
  <si>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</si>
  <si>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</si>
  <si>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</si>
  <si>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</si>
  <si>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</si>
  <si>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</si>
  <si>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</si>
  <si>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</si>
  <si>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</si>
  <si>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</si>
  <si>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</si>
  <si>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</si>
  <si>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</si>
  <si>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</si>
  <si>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</si>
  <si>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</si>
  <si>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</si>
  <si>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</si>
  <si>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</si>
  <si>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</si>
  <si>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</si>
  <si>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</si>
  <si>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</si>
  <si>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</si>
  <si>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</si>
  <si>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</si>
  <si>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</si>
  <si>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</si>
  <si>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</si>
  <si>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</si>
  <si>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</si>
  <si>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</si>
  <si>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</si>
  <si>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</si>
  <si>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</si>
  <si>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</si>
  <si>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</si>
  <si>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</si>
  <si>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</si>
  <si>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</si>
  <si>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</si>
  <si>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</si>
  <si>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</si>
  <si>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</si>
  <si>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</si>
  <si>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</si>
  <si>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</si>
  <si>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</si>
  <si>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</si>
  <si>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</si>
  <si>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</si>
  <si>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</si>
  <si>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</si>
  <si>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</si>
  <si>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</si>
  <si>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</si>
  <si>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</si>
  <si>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</si>
  <si>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</si>
  <si>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</si>
  <si>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</si>
  <si>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</si>
  <si>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</si>
  <si>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</si>
  <si>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</si>
  <si>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</si>
  <si>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</si>
  <si>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</si>
  <si>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</si>
  <si>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</si>
  <si>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</si>
  <si>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</si>
  <si>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</si>
  <si>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</si>
  <si>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</si>
  <si>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</si>
  <si>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</si>
  <si>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</si>
  <si>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</si>
  <si>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</si>
  <si>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</si>
  <si>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</si>
  <si>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</si>
  <si>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</si>
  <si>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</si>
  <si>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</si>
  <si>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</si>
  <si>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</si>
  <si>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</si>
  <si>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</si>
  <si>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</si>
  <si>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</si>
  <si>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</si>
  <si>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</si>
  <si>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</si>
  <si>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</si>
  <si>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</si>
  <si>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</si>
  <si>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</si>
  <si>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</si>
  <si>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</si>
  <si>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</si>
  <si>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</si>
  <si>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</si>
  <si>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</si>
  <si>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</si>
  <si>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</si>
  <si>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</si>
  <si>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</si>
  <si>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</si>
  <si>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</si>
  <si>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</si>
  <si>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</si>
  <si>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</si>
  <si>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</si>
  <si>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</si>
  <si>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</si>
  <si>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</si>
  <si>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</si>
  <si>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</si>
  <si>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</si>
  <si>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</si>
  <si>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</si>
  <si>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</si>
  <si>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</si>
  <si>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</si>
  <si>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</si>
  <si>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</si>
  <si>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</si>
  <si>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</si>
  <si>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</si>
  <si>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</si>
  <si>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</si>
  <si>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</si>
  <si>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</si>
  <si>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</si>
  <si>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</si>
  <si>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</si>
  <si>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</si>
  <si>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</si>
  <si>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</si>
  <si>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</si>
  <si>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</si>
  <si>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</si>
  <si>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</si>
  <si>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</si>
  <si>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</si>
  <si>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</si>
  <si>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</si>
  <si>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</si>
  <si>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</si>
  <si>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</si>
  <si>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</si>
  <si>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</si>
  <si>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</si>
  <si>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</si>
  <si>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</si>
  <si>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</si>
  <si>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</si>
  <si>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</si>
  <si>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</si>
  <si>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</si>
  <si>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</si>
  <si>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</si>
  <si>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</si>
  <si>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</si>
  <si>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</si>
  <si>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</si>
  <si>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</si>
  <si>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</si>
  <si>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</si>
  <si>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</si>
  <si>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</si>
  <si>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</si>
  <si>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</si>
  <si>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</si>
  <si>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</si>
  <si>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</si>
  <si>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</si>
  <si>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</si>
  <si>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</si>
  <si>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</si>
  <si>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</si>
  <si>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</si>
  <si>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</si>
  <si>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</si>
  <si>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</si>
  <si>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</si>
  <si>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</si>
  <si>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</si>
  <si>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</si>
  <si>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</si>
  <si>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</si>
  <si>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</si>
  <si>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</si>
  <si>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</si>
  <si>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</si>
  <si>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</si>
  <si>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</si>
  <si>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</si>
  <si>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</si>
  <si>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</si>
  <si>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</si>
  <si>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</si>
  <si>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</si>
  <si>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</si>
  <si>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</si>
  <si>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</si>
  <si>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</si>
  <si>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</si>
  <si>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</si>
  <si>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</si>
  <si>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</si>
  <si>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</si>
  <si>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</si>
  <si>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</si>
  <si>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</si>
  <si>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</si>
  <si>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</si>
  <si>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</si>
  <si>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</si>
  <si>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</si>
  <si>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</si>
  <si>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</si>
  <si>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</si>
  <si>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</si>
  <si>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</si>
  <si>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</si>
  <si>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</si>
  <si>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</si>
  <si>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</si>
  <si>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</si>
  <si>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</si>
  <si>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</si>
  <si>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</si>
  <si>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</si>
  <si>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</si>
  <si>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</si>
  <si>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</si>
  <si>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</si>
  <si>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</si>
  <si>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</si>
  <si>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</si>
  <si>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</si>
  <si>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</si>
  <si>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</si>
  <si>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</si>
  <si>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</si>
  <si>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</si>
  <si>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</si>
  <si>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</si>
  <si>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</si>
  <si>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</si>
  <si>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</si>
  <si>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</si>
  <si>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</si>
  <si>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</si>
  <si>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</si>
  <si>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</si>
  <si>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</si>
  <si>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</si>
  <si>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</si>
  <si>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</si>
  <si>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</si>
  <si>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</si>
  <si>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</si>
  <si>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</si>
  <si>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</si>
  <si>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</si>
  <si>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</si>
  <si>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</si>
  <si>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</si>
  <si>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</si>
  <si>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</si>
  <si>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</si>
  <si>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</si>
  <si>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</si>
  <si>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</si>
  <si>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</si>
  <si>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</si>
  <si>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</si>
  <si>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</si>
  <si>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</si>
  <si>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</si>
  <si>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</si>
  <si>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</si>
  <si>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</si>
  <si>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</si>
  <si>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</si>
  <si>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</si>
  <si>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</si>
  <si>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</si>
  <si>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</si>
  <si>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</si>
  <si>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</si>
  <si>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</si>
  <si>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</si>
  <si>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</si>
  <si>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</si>
  <si>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</si>
  <si>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</si>
  <si>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</si>
  <si>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</si>
  <si>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</si>
  <si>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</si>
  <si>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</si>
  <si>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</si>
  <si>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</si>
  <si>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100%</t>
  </si>
  <si>
    <t>https://www.anglia-live.com/Suppliers/SuppliersDocs.aspx?type=Conflict%20Minerals</t>
  </si>
  <si>
    <t>EUROHM</t>
  </si>
  <si>
    <t>Claire Stevenson</t>
  </si>
  <si>
    <t>claire.stevenson@anglia.com</t>
  </si>
  <si>
    <t>01945 473518</t>
  </si>
  <si>
    <t>Quality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</si>
</sst>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quot;€&quot;_-;\-* #,##0\ &quot;€&quot;_-;_-* &quot;-&quot;\ &quot;€&quot;_-;_-@_-"/>
    <numFmt numFmtId="174" formatCode="_-* #,##0\ _€_-;\-* #,##0\ _€_-;_-* &quot;-&quot;\ _€_-;_-@_-"/>
    <numFmt numFmtId="175" formatCode="_-* #,##0.00\ &quot;€&quot;_-;\-* #,##0.00\ &quot;€&quot;_-;_-* &quot;-&quot;??\ &quot;€&quot;_-;_-@_-"/>
    <numFmt numFmtId="176" formatCode="_-* #,##0.00\ _€_-;\-* #,##0.00\ _€_-;_-* &quot;-&quot;??\ _€_-;_-@_-"/>
    <numFmt numFmtId="177" formatCode="_-&quot;€&quot;\ * #,##0_-;\-&quot;€&quot;\ * #,##0_-;_-&quot;€&quot;\ * &quot;-&quot;_-;_-@_-"/>
    <numFmt numFmtId="178"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65" fontId="10" fillId="0" borderId="0" applyFont="0" applyFill="0" applyBorder="0" applyAlignment="0" applyProtection="0"/>
    <xf numFmtId="41"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173"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8"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8" fontId="2" fillId="0" borderId="0"/>
    <xf numFmtId="0" fontId="89" fillId="0" borderId="0"/>
    <xf numFmtId="0" fontId="89" fillId="0" borderId="0"/>
    <xf numFmtId="168"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8" fontId="2" fillId="0" borderId="0"/>
    <xf numFmtId="0" fontId="7" fillId="0" borderId="0"/>
    <xf numFmtId="168" fontId="89" fillId="0" borderId="0"/>
    <xf numFmtId="0" fontId="54" fillId="0" borderId="0"/>
    <xf numFmtId="0" fontId="54" fillId="0" borderId="0"/>
    <xf numFmtId="168" fontId="7" fillId="0" borderId="0"/>
    <xf numFmtId="0" fontId="54" fillId="0" borderId="0"/>
    <xf numFmtId="0" fontId="7" fillId="0" borderId="0"/>
    <xf numFmtId="0" fontId="54" fillId="0" borderId="0"/>
    <xf numFmtId="0" fontId="71" fillId="0" borderId="0">
      <alignment vertical="center"/>
    </xf>
    <xf numFmtId="168"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8" fontId="2" fillId="0" borderId="0"/>
    <xf numFmtId="168"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8" fontId="10" fillId="0" borderId="0"/>
    <xf numFmtId="0" fontId="89" fillId="0" borderId="0"/>
    <xf numFmtId="0" fontId="89" fillId="0" borderId="0"/>
    <xf numFmtId="0" fontId="89" fillId="0" borderId="0"/>
    <xf numFmtId="168"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6"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8" fontId="52" fillId="0" borderId="0" xfId="480" applyFont="1" applyAlignment="1">
      <alignment horizontal="left" vertical="top" wrapText="1"/>
    </xf>
    <xf numFmtId="168"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8"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8"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70"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70" fontId="25" fillId="33" borderId="19" xfId="570" applyNumberFormat="1" applyFont="1" applyFill="1" applyBorder="1" applyAlignment="1">
      <alignment horizontal="center" vertical="top" wrapText="1"/>
    </xf>
    <xf numFmtId="168"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2383881</xdr:colOff>
      <xdr:row>2</xdr:row>
      <xdr:rowOff>1354273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1808306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anglia-live.com/Suppliers/SuppliersDocs.aspx?type=Conflict%20Minerals"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mailto:claire.stevenson@anglia.com" TargetMode="External"/><Relationship Id="rId4" Type="http://schemas.openxmlformats.org/officeDocument/2006/relationships/hyperlink" Target="mailto:claire.stevenson@anglia.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2.6"/>
  <cols>
    <col min="1" max="1" width="0.81640625" customWidth="1"/>
    <col min="2" max="2" width="8" customWidth="1"/>
    <col min="3" max="3" width="8.6328125" customWidth="1"/>
    <col min="4" max="4" width="13" style="164" customWidth="1"/>
    <col min="5" max="5" width="42.36328125" customWidth="1"/>
    <col min="6" max="6" width="53.36328125" customWidth="1"/>
    <col min="7" max="7" width="0.81640625" customWidth="1"/>
  </cols>
  <sheetData>
    <row r="1" spans="1:7" ht="13.2" thickTop="1">
      <c r="A1" s="6"/>
      <c r="B1" s="7"/>
      <c r="C1" s="7"/>
      <c r="D1" s="158"/>
      <c r="E1" s="7"/>
      <c r="F1" s="7"/>
      <c r="G1" s="8"/>
    </row>
    <row r="2" spans="1:7">
      <c r="A2" s="314"/>
      <c r="B2" s="4" t="s">
        <v>807</v>
      </c>
      <c r="C2" s="2"/>
      <c r="D2" s="159"/>
      <c r="E2" s="2"/>
      <c r="F2" s="2"/>
      <c r="G2" s="24"/>
    </row>
    <row r="3" spans="1:7">
      <c r="A3" s="314"/>
      <c r="B3" s="2" t="s">
        <v>800</v>
      </c>
      <c r="C3" s="4"/>
      <c r="D3" s="160"/>
      <c r="E3" s="2"/>
      <c r="F3" s="4"/>
      <c r="G3" s="24"/>
    </row>
    <row r="4" spans="1:7" ht="15">
      <c r="A4" s="314"/>
      <c r="B4" s="27" t="s">
        <v>809</v>
      </c>
      <c r="C4" s="5"/>
      <c r="D4" s="161"/>
      <c r="E4" s="2"/>
      <c r="F4" s="5"/>
      <c r="G4" s="24"/>
    </row>
    <row r="5" spans="1:7" ht="13.2">
      <c r="A5" s="314"/>
      <c r="B5" s="26" t="s">
        <v>998</v>
      </c>
      <c r="C5" s="3"/>
      <c r="D5" s="162"/>
      <c r="E5" s="2"/>
      <c r="F5" s="3"/>
      <c r="G5" s="24"/>
    </row>
    <row r="6" spans="1:7">
      <c r="A6" s="314"/>
      <c r="B6" s="2"/>
      <c r="C6" s="2"/>
      <c r="D6" s="159"/>
      <c r="E6" s="2"/>
      <c r="F6" s="2"/>
      <c r="G6" s="24"/>
    </row>
    <row r="7" spans="1:7">
      <c r="A7" s="314"/>
      <c r="B7" s="2"/>
      <c r="C7" s="2"/>
      <c r="D7" s="159"/>
      <c r="E7" s="2"/>
      <c r="F7" s="2"/>
      <c r="G7" s="24"/>
    </row>
    <row r="8" spans="1:7">
      <c r="A8" s="314"/>
      <c r="B8" s="2"/>
      <c r="C8" s="2"/>
      <c r="D8" s="159"/>
      <c r="E8" s="2"/>
      <c r="F8" s="2"/>
      <c r="G8" s="24"/>
    </row>
    <row r="9" spans="1:7">
      <c r="A9" s="314"/>
      <c r="B9" s="317" t="s">
        <v>810</v>
      </c>
      <c r="C9" s="317"/>
      <c r="D9" s="317"/>
      <c r="E9" s="317"/>
      <c r="F9" s="317"/>
      <c r="G9" s="24"/>
    </row>
    <row r="10" spans="1:7" ht="27" customHeight="1">
      <c r="A10" s="314"/>
      <c r="B10" s="318" t="s">
        <v>423</v>
      </c>
      <c r="C10" s="318"/>
      <c r="D10" s="318"/>
      <c r="E10" s="318"/>
      <c r="F10" s="318"/>
      <c r="G10" s="24"/>
    </row>
    <row r="11" spans="1:7" ht="27" customHeight="1">
      <c r="A11" s="314"/>
      <c r="B11" s="319"/>
      <c r="C11" s="319"/>
      <c r="D11" s="319"/>
      <c r="E11" s="319"/>
      <c r="F11" s="319"/>
      <c r="G11" s="24"/>
    </row>
    <row r="12" spans="1:7">
      <c r="A12" s="314"/>
      <c r="B12" s="28" t="s">
        <v>808</v>
      </c>
      <c r="C12" s="29" t="s">
        <v>811</v>
      </c>
      <c r="D12" s="163" t="s">
        <v>812</v>
      </c>
      <c r="E12" s="29" t="s">
        <v>593</v>
      </c>
      <c r="F12" s="29" t="s">
        <v>594</v>
      </c>
      <c r="G12" s="24"/>
    </row>
    <row r="13" spans="1:7" ht="34.200000000000003">
      <c r="A13" s="314"/>
      <c r="B13" s="275">
        <v>1</v>
      </c>
      <c r="C13" s="276" t="s">
        <v>1046</v>
      </c>
      <c r="D13" s="277" t="s">
        <v>836</v>
      </c>
      <c r="E13" s="278" t="s">
        <v>813</v>
      </c>
      <c r="F13" s="278"/>
      <c r="G13" s="24"/>
    </row>
    <row r="14" spans="1:7" ht="45.6">
      <c r="A14" s="314"/>
      <c r="B14" s="275">
        <v>2</v>
      </c>
      <c r="C14" s="276" t="s">
        <v>1046</v>
      </c>
      <c r="D14" s="277" t="s">
        <v>983</v>
      </c>
      <c r="E14" s="278" t="s">
        <v>513</v>
      </c>
      <c r="F14" s="278" t="s">
        <v>514</v>
      </c>
      <c r="G14" s="24"/>
    </row>
    <row r="15" spans="1:7" ht="89.1" customHeight="1">
      <c r="A15" s="314"/>
      <c r="B15" s="299">
        <v>2.0099999999999998</v>
      </c>
      <c r="C15" s="311" t="s">
        <v>1046</v>
      </c>
      <c r="D15" s="320" t="s">
        <v>2150</v>
      </c>
      <c r="E15" s="279" t="s">
        <v>595</v>
      </c>
      <c r="F15" s="279" t="s">
        <v>598</v>
      </c>
      <c r="G15" s="24"/>
    </row>
    <row r="16" spans="1:7" ht="99" customHeight="1">
      <c r="A16" s="314"/>
      <c r="B16" s="300"/>
      <c r="C16" s="312"/>
      <c r="D16" s="321"/>
      <c r="E16" s="280"/>
      <c r="F16" s="280" t="s">
        <v>596</v>
      </c>
      <c r="G16" s="24"/>
    </row>
    <row r="17" spans="1:7" ht="63" customHeight="1">
      <c r="A17" s="314"/>
      <c r="B17" s="301"/>
      <c r="C17" s="313"/>
      <c r="D17" s="322"/>
      <c r="E17" s="276"/>
      <c r="F17" s="276" t="s">
        <v>597</v>
      </c>
      <c r="G17" s="24"/>
    </row>
    <row r="18" spans="1:7" ht="117" customHeight="1">
      <c r="A18" s="314"/>
      <c r="B18" s="299">
        <v>2.02</v>
      </c>
      <c r="C18" s="311" t="s">
        <v>1046</v>
      </c>
      <c r="D18" s="320" t="s">
        <v>2151</v>
      </c>
      <c r="E18" s="279" t="s">
        <v>424</v>
      </c>
      <c r="F18" s="279" t="s">
        <v>508</v>
      </c>
      <c r="G18" s="24"/>
    </row>
    <row r="19" spans="1:7" ht="71.099999999999994" customHeight="1">
      <c r="A19" s="314"/>
      <c r="B19" s="300"/>
      <c r="C19" s="312"/>
      <c r="D19" s="321"/>
      <c r="E19" s="280" t="s">
        <v>512</v>
      </c>
      <c r="F19" s="280" t="s">
        <v>425</v>
      </c>
      <c r="G19" s="24"/>
    </row>
    <row r="20" spans="1:7" ht="90.75" customHeight="1">
      <c r="A20" s="314"/>
      <c r="B20" s="300"/>
      <c r="C20" s="312"/>
      <c r="D20" s="321"/>
      <c r="E20" s="280"/>
      <c r="F20" s="280" t="s">
        <v>600</v>
      </c>
      <c r="G20" s="24"/>
    </row>
    <row r="21" spans="1:7" ht="74.25" customHeight="1">
      <c r="A21" s="314"/>
      <c r="B21" s="301"/>
      <c r="C21" s="313"/>
      <c r="D21" s="322"/>
      <c r="E21" s="276"/>
      <c r="F21" s="276" t="s">
        <v>599</v>
      </c>
      <c r="G21" s="24"/>
    </row>
    <row r="22" spans="1:7" ht="90" customHeight="1">
      <c r="A22" s="314"/>
      <c r="B22" s="305">
        <v>2.0299999999999998</v>
      </c>
      <c r="C22" s="305" t="s">
        <v>783</v>
      </c>
      <c r="D22" s="308" t="s">
        <v>2152</v>
      </c>
      <c r="E22" s="311" t="s">
        <v>422</v>
      </c>
      <c r="F22" s="279" t="s">
        <v>445</v>
      </c>
      <c r="G22" s="24"/>
    </row>
    <row r="23" spans="1:7" ht="109.5" customHeight="1">
      <c r="A23" s="314"/>
      <c r="B23" s="306"/>
      <c r="C23" s="306"/>
      <c r="D23" s="309"/>
      <c r="E23" s="312"/>
      <c r="F23" s="280" t="s">
        <v>784</v>
      </c>
      <c r="G23" s="24"/>
    </row>
    <row r="24" spans="1:7" ht="74.25" customHeight="1">
      <c r="A24" s="314"/>
      <c r="B24" s="307"/>
      <c r="C24" s="307"/>
      <c r="D24" s="310"/>
      <c r="E24" s="313"/>
      <c r="F24" s="276" t="s">
        <v>421</v>
      </c>
      <c r="G24" s="24"/>
    </row>
    <row r="25" spans="1:7" ht="72" customHeight="1">
      <c r="A25" s="314"/>
      <c r="B25" s="275" t="s">
        <v>443</v>
      </c>
      <c r="C25" s="276" t="s">
        <v>444</v>
      </c>
      <c r="D25" s="277" t="s">
        <v>2153</v>
      </c>
      <c r="E25" s="276" t="s">
        <v>2148</v>
      </c>
      <c r="F25" s="276" t="s">
        <v>446</v>
      </c>
      <c r="G25" s="24"/>
    </row>
    <row r="26" spans="1:7" ht="98.1" customHeight="1">
      <c r="A26" s="314"/>
      <c r="B26" s="302">
        <v>3</v>
      </c>
      <c r="C26" s="299" t="s">
        <v>66</v>
      </c>
      <c r="D26" s="320" t="s">
        <v>2154</v>
      </c>
      <c r="E26" s="311" t="s">
        <v>0</v>
      </c>
      <c r="F26" s="279" t="s">
        <v>60</v>
      </c>
      <c r="G26" s="24"/>
    </row>
    <row r="27" spans="1:7" ht="90" customHeight="1">
      <c r="A27" s="314"/>
      <c r="B27" s="303"/>
      <c r="C27" s="300"/>
      <c r="D27" s="321"/>
      <c r="E27" s="312"/>
      <c r="F27" s="280" t="s">
        <v>55</v>
      </c>
      <c r="G27" s="24"/>
    </row>
    <row r="28" spans="1:7" ht="19.350000000000001" customHeight="1">
      <c r="A28" s="314"/>
      <c r="B28" s="303"/>
      <c r="C28" s="300"/>
      <c r="D28" s="321"/>
      <c r="E28" s="312"/>
      <c r="F28" s="280" t="s">
        <v>56</v>
      </c>
      <c r="G28" s="24"/>
    </row>
    <row r="29" spans="1:7" ht="74.55" customHeight="1">
      <c r="A29" s="314"/>
      <c r="B29" s="303"/>
      <c r="C29" s="300"/>
      <c r="D29" s="321"/>
      <c r="E29" s="312"/>
      <c r="F29" s="280" t="s">
        <v>57</v>
      </c>
      <c r="G29" s="24"/>
    </row>
    <row r="30" spans="1:7" ht="62.55" customHeight="1">
      <c r="A30" s="314"/>
      <c r="B30" s="303"/>
      <c r="C30" s="300"/>
      <c r="D30" s="321"/>
      <c r="E30" s="312"/>
      <c r="F30" s="280" t="s">
        <v>58</v>
      </c>
      <c r="G30" s="24"/>
    </row>
    <row r="31" spans="1:7" ht="81" customHeight="1">
      <c r="A31" s="314"/>
      <c r="B31" s="303"/>
      <c r="C31" s="300"/>
      <c r="D31" s="321"/>
      <c r="E31" s="312"/>
      <c r="F31" s="280" t="s">
        <v>59</v>
      </c>
      <c r="G31" s="24"/>
    </row>
    <row r="32" spans="1:7" ht="48.75" customHeight="1">
      <c r="A32" s="314"/>
      <c r="B32" s="303"/>
      <c r="C32" s="300"/>
      <c r="D32" s="321"/>
      <c r="E32" s="312"/>
      <c r="F32" s="280" t="s">
        <v>62</v>
      </c>
      <c r="G32" s="24"/>
    </row>
    <row r="33" spans="1:7" ht="98.55" customHeight="1">
      <c r="A33" s="314"/>
      <c r="B33" s="303"/>
      <c r="C33" s="300"/>
      <c r="D33" s="321"/>
      <c r="E33" s="312"/>
      <c r="F33" s="280" t="s">
        <v>61</v>
      </c>
      <c r="G33" s="24"/>
    </row>
    <row r="34" spans="1:7" ht="89.1" customHeight="1">
      <c r="A34" s="314"/>
      <c r="B34" s="303"/>
      <c r="C34" s="300"/>
      <c r="D34" s="321"/>
      <c r="E34" s="312"/>
      <c r="F34" s="280" t="s">
        <v>63</v>
      </c>
      <c r="G34" s="24"/>
    </row>
    <row r="35" spans="1:7" ht="29.1" customHeight="1">
      <c r="A35" s="314"/>
      <c r="B35" s="303"/>
      <c r="C35" s="300"/>
      <c r="D35" s="321"/>
      <c r="E35" s="312"/>
      <c r="F35" s="280" t="s">
        <v>64</v>
      </c>
      <c r="G35" s="24"/>
    </row>
    <row r="36" spans="1:7" ht="136.80000000000001">
      <c r="A36" s="314"/>
      <c r="B36" s="304"/>
      <c r="C36" s="301"/>
      <c r="D36" s="322"/>
      <c r="E36" s="313"/>
      <c r="F36" s="282" t="s">
        <v>65</v>
      </c>
      <c r="G36" s="24"/>
    </row>
    <row r="37" spans="1:7" ht="136.80000000000001">
      <c r="A37" s="314"/>
      <c r="B37" s="281">
        <v>3.01</v>
      </c>
      <c r="C37" s="283" t="s">
        <v>66</v>
      </c>
      <c r="D37" s="277" t="s">
        <v>2155</v>
      </c>
      <c r="E37" s="284" t="s">
        <v>1282</v>
      </c>
      <c r="F37" s="285" t="s">
        <v>1384</v>
      </c>
      <c r="G37" s="24"/>
    </row>
    <row r="38" spans="1:7" ht="114">
      <c r="A38" s="314"/>
      <c r="B38" s="281">
        <v>3.02</v>
      </c>
      <c r="C38" s="283" t="s">
        <v>1314</v>
      </c>
      <c r="D38" s="277" t="s">
        <v>2156</v>
      </c>
      <c r="E38" s="284" t="s">
        <v>1329</v>
      </c>
      <c r="F38" s="285" t="s">
        <v>1385</v>
      </c>
      <c r="G38" s="24"/>
    </row>
    <row r="39" spans="1:7" ht="102.6">
      <c r="A39" s="314"/>
      <c r="B39" s="286">
        <v>4</v>
      </c>
      <c r="C39" s="287" t="s">
        <v>1480</v>
      </c>
      <c r="D39" s="277" t="s">
        <v>2157</v>
      </c>
      <c r="E39" s="276" t="s">
        <v>2104</v>
      </c>
      <c r="F39" s="276" t="s">
        <v>1481</v>
      </c>
      <c r="G39" s="24"/>
    </row>
    <row r="40" spans="1:7" ht="57">
      <c r="A40" s="314"/>
      <c r="B40" s="281">
        <v>4.01</v>
      </c>
      <c r="C40" s="287" t="s">
        <v>1480</v>
      </c>
      <c r="D40" s="277" t="s">
        <v>2159</v>
      </c>
      <c r="E40" s="276" t="s">
        <v>2116</v>
      </c>
      <c r="F40" s="276" t="s">
        <v>2120</v>
      </c>
      <c r="G40" s="24"/>
    </row>
    <row r="41" spans="1:7" ht="57">
      <c r="A41" s="314"/>
      <c r="B41" s="281" t="s">
        <v>2146</v>
      </c>
      <c r="C41" s="287" t="s">
        <v>1480</v>
      </c>
      <c r="D41" s="277" t="s">
        <v>2158</v>
      </c>
      <c r="E41" s="276" t="s">
        <v>2149</v>
      </c>
      <c r="F41" s="276" t="s">
        <v>2147</v>
      </c>
      <c r="G41" s="24"/>
    </row>
    <row r="42" spans="1:7" ht="57">
      <c r="A42" s="314"/>
      <c r="B42" s="281" t="s">
        <v>2173</v>
      </c>
      <c r="C42" s="287" t="s">
        <v>1480</v>
      </c>
      <c r="D42" s="277" t="s">
        <v>2178</v>
      </c>
      <c r="E42" s="276" t="s">
        <v>2148</v>
      </c>
      <c r="F42" s="276" t="s">
        <v>2174</v>
      </c>
      <c r="G42" s="24"/>
    </row>
    <row r="43" spans="1:7" ht="171">
      <c r="A43" s="314"/>
      <c r="B43" s="288">
        <v>4.0999999999999996</v>
      </c>
      <c r="C43" s="287" t="s">
        <v>2177</v>
      </c>
      <c r="D43" s="289">
        <v>42867</v>
      </c>
      <c r="E43" s="290" t="s">
        <v>2180</v>
      </c>
      <c r="F43" s="276" t="s">
        <v>2179</v>
      </c>
      <c r="G43" s="24"/>
    </row>
    <row r="44" spans="1:7" ht="102.6">
      <c r="A44" s="314"/>
      <c r="B44" s="288">
        <v>4.2</v>
      </c>
      <c r="C44" s="287" t="s">
        <v>2177</v>
      </c>
      <c r="D44" s="289">
        <v>42704</v>
      </c>
      <c r="E44" s="290" t="s">
        <v>2369</v>
      </c>
      <c r="F44" s="276" t="s">
        <v>2344</v>
      </c>
      <c r="G44" s="24"/>
    </row>
    <row r="45" spans="1:7" ht="205.2">
      <c r="A45" s="314"/>
      <c r="B45" s="291">
        <v>5</v>
      </c>
      <c r="C45" s="287" t="s">
        <v>2177</v>
      </c>
      <c r="D45" s="289">
        <v>42867</v>
      </c>
      <c r="E45" s="290" t="s">
        <v>12256</v>
      </c>
      <c r="F45" s="276" t="s">
        <v>11978</v>
      </c>
      <c r="G45" s="24"/>
    </row>
    <row r="46" spans="1:7" ht="57">
      <c r="A46" s="314"/>
      <c r="B46" s="288">
        <v>5.01</v>
      </c>
      <c r="C46" s="287" t="s">
        <v>2177</v>
      </c>
      <c r="D46" s="289">
        <v>42907</v>
      </c>
      <c r="E46" s="290" t="s">
        <v>14886</v>
      </c>
      <c r="F46" s="276" t="s">
        <v>11978</v>
      </c>
      <c r="G46" s="24"/>
    </row>
    <row r="47" spans="1:7" ht="91.2">
      <c r="A47" s="314"/>
      <c r="B47" s="288">
        <v>5.0999999999999996</v>
      </c>
      <c r="C47" s="287" t="s">
        <v>2177</v>
      </c>
      <c r="D47" s="289">
        <v>43070</v>
      </c>
      <c r="E47" s="290" t="s">
        <v>12456</v>
      </c>
      <c r="F47" s="276" t="s">
        <v>12457</v>
      </c>
      <c r="G47" s="24"/>
    </row>
    <row r="48" spans="1:7" ht="79.8">
      <c r="A48" s="314"/>
      <c r="B48" s="288">
        <v>5.1100000000000003</v>
      </c>
      <c r="C48" s="287" t="s">
        <v>12684</v>
      </c>
      <c r="D48" s="289">
        <v>43217</v>
      </c>
      <c r="E48" s="290" t="s">
        <v>12786</v>
      </c>
      <c r="F48" s="276" t="s">
        <v>12711</v>
      </c>
      <c r="G48" s="24"/>
    </row>
    <row r="49" spans="1:7" ht="79.8">
      <c r="A49" s="314"/>
      <c r="B49" s="288">
        <v>5.12</v>
      </c>
      <c r="C49" s="287" t="s">
        <v>12684</v>
      </c>
      <c r="D49" s="289">
        <v>43581</v>
      </c>
      <c r="E49" s="290" t="s">
        <v>12786</v>
      </c>
      <c r="F49" s="276" t="s">
        <v>13315</v>
      </c>
      <c r="G49" s="24"/>
    </row>
    <row r="50" spans="1:7" ht="114">
      <c r="A50" s="314"/>
      <c r="B50" s="291">
        <v>6</v>
      </c>
      <c r="C50" s="287" t="s">
        <v>12684</v>
      </c>
      <c r="D50" s="289">
        <v>43964</v>
      </c>
      <c r="E50" s="290" t="s">
        <v>13527</v>
      </c>
      <c r="F50" s="276" t="s">
        <v>13318</v>
      </c>
      <c r="G50" s="24"/>
    </row>
    <row r="51" spans="1:7" ht="57">
      <c r="A51" s="314"/>
      <c r="B51" s="288">
        <v>6.01</v>
      </c>
      <c r="C51" s="287" t="s">
        <v>12684</v>
      </c>
      <c r="D51" s="289">
        <v>43970</v>
      </c>
      <c r="E51" s="290" t="s">
        <v>14887</v>
      </c>
      <c r="F51" s="290" t="s">
        <v>13318</v>
      </c>
      <c r="G51" s="24"/>
    </row>
    <row r="52" spans="1:7" ht="57">
      <c r="A52" s="314"/>
      <c r="B52" s="288">
        <v>6.1</v>
      </c>
      <c r="C52" s="287" t="s">
        <v>12684</v>
      </c>
      <c r="D52" s="289">
        <v>44314</v>
      </c>
      <c r="E52" s="290" t="s">
        <v>14880</v>
      </c>
      <c r="F52" s="290" t="s">
        <v>14487</v>
      </c>
      <c r="G52" s="24"/>
    </row>
    <row r="53" spans="1:7" ht="57">
      <c r="A53" s="314"/>
      <c r="B53" s="288">
        <v>6.2</v>
      </c>
      <c r="C53" s="287" t="s">
        <v>12684</v>
      </c>
      <c r="D53" s="289">
        <v>44678</v>
      </c>
      <c r="E53" s="290" t="s">
        <v>14880</v>
      </c>
      <c r="F53" s="290" t="s">
        <v>14879</v>
      </c>
      <c r="G53" s="24"/>
    </row>
    <row r="54" spans="1:7" ht="57">
      <c r="A54" s="314"/>
      <c r="B54" s="288">
        <v>6.21</v>
      </c>
      <c r="C54" s="287" t="s">
        <v>12684</v>
      </c>
      <c r="D54" s="289">
        <v>44687</v>
      </c>
      <c r="E54" s="290" t="s">
        <v>14888</v>
      </c>
      <c r="F54" s="290" t="s">
        <v>14879</v>
      </c>
      <c r="G54" s="24"/>
    </row>
    <row r="55" spans="1:7" ht="57">
      <c r="A55" s="314"/>
      <c r="B55" s="288">
        <v>6.22</v>
      </c>
      <c r="C55" s="287" t="s">
        <v>12684</v>
      </c>
      <c r="D55" s="292">
        <v>44692</v>
      </c>
      <c r="E55" s="290" t="s">
        <v>14887</v>
      </c>
      <c r="F55" s="290" t="s">
        <v>14879</v>
      </c>
      <c r="G55" s="24"/>
    </row>
    <row r="56" spans="1:7" ht="79.8">
      <c r="A56" s="314"/>
      <c r="B56" s="291">
        <v>6.3</v>
      </c>
      <c r="C56" s="287" t="s">
        <v>12684</v>
      </c>
      <c r="D56" s="292">
        <v>45051</v>
      </c>
      <c r="E56" s="290" t="s">
        <v>15144</v>
      </c>
      <c r="F56" s="290" t="s">
        <v>14925</v>
      </c>
      <c r="G56" s="24"/>
    </row>
    <row r="57" spans="1:7" ht="57">
      <c r="A57" s="314"/>
      <c r="B57" s="288">
        <v>6.31</v>
      </c>
      <c r="C57" s="287" t="s">
        <v>12684</v>
      </c>
      <c r="D57" s="292">
        <v>45072</v>
      </c>
      <c r="E57" s="290" t="s">
        <v>15146</v>
      </c>
      <c r="F57" s="290" t="s">
        <v>14925</v>
      </c>
      <c r="G57" s="24"/>
    </row>
    <row r="58" spans="1:7" ht="57">
      <c r="A58" s="314"/>
      <c r="B58" s="291">
        <v>6.4</v>
      </c>
      <c r="C58" s="287" t="s">
        <v>12684</v>
      </c>
      <c r="D58" s="292">
        <v>45408</v>
      </c>
      <c r="E58" s="290" t="s">
        <v>15148</v>
      </c>
      <c r="F58" s="290" t="s">
        <v>15147</v>
      </c>
      <c r="G58" s="24"/>
    </row>
    <row r="59" spans="1:7" ht="57">
      <c r="A59" s="314"/>
      <c r="B59" s="291">
        <v>6.5</v>
      </c>
      <c r="C59" s="287" t="s">
        <v>12684</v>
      </c>
      <c r="D59" s="292">
        <v>45772</v>
      </c>
      <c r="E59" s="290" t="s">
        <v>15217</v>
      </c>
      <c r="F59" s="290" t="s">
        <v>15259</v>
      </c>
      <c r="G59" s="24"/>
    </row>
    <row r="60" spans="1:7" ht="79.8">
      <c r="A60" s="314"/>
      <c r="B60" s="291">
        <v>6.6</v>
      </c>
      <c r="C60" s="287" t="s">
        <v>12684</v>
      </c>
      <c r="D60" s="292">
        <v>46129</v>
      </c>
      <c r="E60" s="290" t="s">
        <v>15870</v>
      </c>
      <c r="F60" s="293" t="s">
        <v>15352</v>
      </c>
      <c r="G60" s="24"/>
    </row>
    <row r="61" spans="1:7" ht="13.2" thickBot="1">
      <c r="A61" s="315"/>
      <c r="B61" s="316" t="str">
        <f ca="1">OFFSET(L!$C$1,MATCH("General"&amp;"Cpy",L!$A:$A,0)-1,SL,,)</f>
        <v>© 2026 Responsible Minerals Initiative. All rights reserved.</v>
      </c>
      <c r="C61" s="316"/>
      <c r="D61" s="316"/>
      <c r="E61" s="316"/>
      <c r="F61" s="316"/>
      <c r="G61" s="25"/>
    </row>
    <row r="62" spans="1:7" ht="13.2" thickTop="1"/>
  </sheetData>
  <sheetProtection algorithmName="SHA-512" hashValue="HnDzRFY0/X4g3Vx7T/Siu/e60j+hrkGqIRJSKEMY4MeM9NOiBOWJuRvgdN29ad15hXKYbm1QQebnXEkTEsVcmA==" saltValue="5J0ywyG+cAv2+b75M3qCpQ=="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1640625" defaultRowHeight="12.6"/>
  <cols>
    <col min="1" max="1" width="20.6328125" style="62" customWidth="1"/>
    <col min="2" max="2" width="57.1796875" style="62" customWidth="1"/>
    <col min="3" max="16384" width="8.8164062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D8497B0D-61D3-47E5-A23A-2A190E97CC03}"/>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1640625" defaultRowHeight="12.6"/>
  <cols>
    <col min="1" max="1" width="11.1796875" customWidth="1"/>
    <col min="2" max="2" width="25.7265625" customWidth="1"/>
    <col min="3" max="3" width="11.8164062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C92FF816-0157-4B5A-9E29-5BD8D4CA54A6}"/>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1640625" defaultRowHeight="12.6"/>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2.4">
      <c r="A2" s="102" t="str">
        <f ca="1">OFFSET(L!$C$1,MATCH("Instructions"&amp;ADDRESS(ROW(),COLUMN(),4),L!$A:$A,0)-1,SL,,)</f>
        <v>Introduction</v>
      </c>
      <c r="B2" s="97" t="s">
        <v>1258</v>
      </c>
    </row>
    <row r="3" spans="1:2" ht="162">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6.2">
      <c r="A5" s="103"/>
      <c r="B5" s="97"/>
    </row>
    <row r="6" spans="1:2" ht="32.4">
      <c r="A6" s="102" t="str">
        <f ca="1">OFFSET(L!$C$1,MATCH("Instructions"&amp;ADDRESS(ROW(),COLUMN(),4),L!$A:$A,0)-1,SL,,)</f>
        <v>Instructions for completing Company Information questions (rows 8 - 22).
Provide comments in ENGLISH only</v>
      </c>
      <c r="B6" s="97" t="s">
        <v>1258</v>
      </c>
    </row>
    <row r="7" spans="1:2" ht="16.2">
      <c r="A7" s="220" t="str">
        <f ca="1">OFFSET(L!$C$1,MATCH("Instructions"&amp;ADDRESS(ROW(),COLUMN(),4),L!$A:$A,0)-1,SL,,)</f>
        <v xml:space="preserve">Note:  Entries with (*) are mandatory fields. </v>
      </c>
      <c r="B7" s="97"/>
    </row>
    <row r="8" spans="1:2" ht="32.4">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2.4">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2.4">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8.6">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6.2">
      <c r="A17" s="99" t="str">
        <f ca="1">OFFSET(L!$C$1,MATCH("Instructions"&amp;ADDRESS(ROW(),COLUMN(),4),L!$A:$A,0)-1,SL,,)</f>
        <v>10. Insert the title for the Authorizing person. This field is optional.</v>
      </c>
      <c r="B17" s="97"/>
    </row>
    <row r="18" spans="1:2" ht="32.4">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6.2">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2.4">
      <c r="A21" s="99" t="str">
        <f ca="1">OFFSET(L!$C$1,MATCH("Instructions"&amp;ADDRESS(ROW(),COLUMN(),4),L!$A:$A,0)-1,SL,,)</f>
        <v xml:space="preserve">14. As an example, the user may save the file name as:  companyname-date.xls (date as YYYY-MM-DD).  </v>
      </c>
      <c r="B21" s="97" t="s">
        <v>1258</v>
      </c>
    </row>
    <row r="22" spans="1:2" ht="16.2">
      <c r="A22" s="103"/>
      <c r="B22" s="97"/>
    </row>
    <row r="23" spans="1:2" ht="32.4">
      <c r="A23" s="102" t="str">
        <f ca="1">OFFSET(L!$C$1,MATCH("Instructions"&amp;ADDRESS(ROW(),COLUMN(),4),L!$A:$A,0)-1,SL,,)</f>
        <v>Instructions for completing the eight Due Diligence Questions (rows 24 - 71).
Provide answers in ENGLISH only</v>
      </c>
      <c r="B23" s="97" t="s">
        <v>1258</v>
      </c>
    </row>
    <row r="24" spans="1:2" ht="80.5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8"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2.4">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8"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45.80000000000001">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81">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4.8">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6.2">
      <c r="A36" s="103"/>
      <c r="B36" s="97"/>
    </row>
    <row r="37" spans="1:2" ht="48.6">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45.80000000000001">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4.8">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5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81">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62">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62">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45.80000000000001">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9.6">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6.2">
      <c r="A47" s="103"/>
      <c r="B47" s="97"/>
    </row>
    <row r="48" spans="1:2" ht="32.4">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4.8">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55" customHeight="1">
      <c r="A52" s="99" t="str">
        <f ca="1">OFFSET(L!$C$1,MATCH("Instructions"&amp;ADDRESS(ROW(),COLUMN(),4),L!$A:$A,0)-1,SL,,)</f>
        <v>2. Metal (*)   -   Use the pull down menu to select the metal for which you are entering smelter information.  This field is mandatory.</v>
      </c>
      <c r="B52" s="97"/>
    </row>
    <row r="53" spans="1:2" ht="79.0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4.8">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81">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4.8">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4.8">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4.8">
      <c r="A58" s="99" t="str">
        <f ca="1">OFFSET(L!$C$1,MATCH("Instructions"&amp;ADDRESS(ROW(),COLUMN(),4),L!$A:$A,0)-1,SL,,)</f>
        <v>8. Smelter Street -  Provide the street name on which the smelter is located. This field is optional.</v>
      </c>
      <c r="B58" s="97" t="s">
        <v>1257</v>
      </c>
    </row>
    <row r="59" spans="1:2" ht="32.4">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62">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4.8">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5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7.2">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6.2">
      <c r="A67" s="104"/>
      <c r="B67" s="97"/>
    </row>
    <row r="68" spans="1:2" ht="34.5" customHeight="1">
      <c r="A68" s="102" t="str">
        <f ca="1">OFFSET(L!$C$1,MATCH("Instructions"&amp;ADDRESS(ROW(),COLUMN(),4),L!$A:$A,0)-1,SL,,)</f>
        <v>TERMS AND CONDITIONS</v>
      </c>
      <c r="B68" s="97"/>
    </row>
    <row r="69" spans="1:2" ht="16.2">
      <c r="A69" s="104"/>
      <c r="B69" s="97"/>
    </row>
    <row r="70" spans="1:2" ht="80.5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55000000000001"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81">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2.4">
      <c r="A74" s="99"/>
      <c r="B74" s="97" t="s">
        <v>426</v>
      </c>
    </row>
    <row r="75" spans="1:2" ht="16.2">
      <c r="A75" s="99" t="str">
        <f ca="1">OFFSET(L!$C$1,MATCH("General"&amp;"Cpy",L!$A:$A,0)-1,SL,,)</f>
        <v>© 2026 Responsible Minerals Initiative. All rights reserved.</v>
      </c>
      <c r="B75" s="98"/>
    </row>
    <row r="76" spans="1:2" ht="16.2">
      <c r="A76" s="100" t="s">
        <v>993</v>
      </c>
      <c r="B76" s="98"/>
    </row>
    <row r="77" spans="1:2" ht="16.8"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1640625" defaultRowHeight="12.6"/>
  <cols>
    <col min="1" max="1" width="1.6328125" customWidth="1"/>
    <col min="2" max="2" width="35.6328125" customWidth="1"/>
    <col min="3" max="3" width="105.6328125" customWidth="1"/>
    <col min="4" max="5" width="1.6328125" customWidth="1"/>
    <col min="6" max="6" width="4.6328125" customWidth="1"/>
    <col min="7" max="7" width="4.81640625" customWidth="1"/>
  </cols>
  <sheetData>
    <row r="1" spans="1:5" ht="13.2" thickTop="1">
      <c r="A1" s="323"/>
      <c r="B1" s="324"/>
      <c r="C1" s="324"/>
      <c r="D1" s="325"/>
    </row>
    <row r="2" spans="1:5" ht="71.25" customHeight="1">
      <c r="A2" s="71"/>
      <c r="B2" s="134" t="str">
        <f ca="1">OFFSET(L!$C$1,MATCH("Definitions"&amp;ADDRESS(ROW(),COLUMN(),4),L!$A:$A,0)-1,SL,,)</f>
        <v>ITEM</v>
      </c>
      <c r="C2" s="134" t="str">
        <f ca="1">OFFSET(L!$C$1,MATCH("Definitions"&amp;ADDRESS(ROW(),COLUMN(),4),L!$A:$A,0)-1,SL,,)</f>
        <v>DEFINITION</v>
      </c>
      <c r="D2" s="327"/>
      <c r="E2" s="98"/>
    </row>
    <row r="3" spans="1:5" ht="64.05" customHeight="1">
      <c r="A3" s="71"/>
      <c r="B3" s="60" t="str">
        <f ca="1">OFFSET(L!$C$1,MATCH("Definitions"&amp;ADDRESS(ROW(),COLUMN(),4),L!$A:$A,0)-1,SL,,)</f>
        <v>3TG</v>
      </c>
      <c r="C3" s="60" t="str">
        <f ca="1">OFFSET(L!$C$1,MATCH("Definitions"&amp;ADDRESS(ROW(),COLUMN(),4),L!$A:$A,0)-1,SL,,)</f>
        <v>Tantalum, tin, tungsten, gold</v>
      </c>
      <c r="D3" s="327"/>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7"/>
      <c r="E4" s="97"/>
    </row>
    <row r="5" spans="1:5" ht="64.8">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7"/>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7"/>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7"/>
      <c r="E7" s="97" t="s">
        <v>1267</v>
      </c>
    </row>
    <row r="8" spans="1:5" ht="145.80000000000001">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7"/>
      <c r="E8" s="97" t="s">
        <v>1270</v>
      </c>
    </row>
    <row r="9" spans="1:5" ht="64.8">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7"/>
      <c r="E9" s="97" t="s">
        <v>1267</v>
      </c>
    </row>
    <row r="10" spans="1:5" ht="48.6">
      <c r="A10" s="71"/>
      <c r="B10" s="60" t="str">
        <f ca="1">OFFSET(L!$C$1,MATCH("Definitions"&amp;ADDRESS(ROW(),COLUMN(),4),L!$A:$A,0)-1,SL,,)</f>
        <v>DRC</v>
      </c>
      <c r="C10" s="60" t="str">
        <f ca="1">OFFSET(L!$C$1,MATCH("Definitions"&amp;ADDRESS(ROW(),COLUMN(),4),L!$A:$A,0)-1,SL,,)</f>
        <v>Democratic Republic of Congo</v>
      </c>
      <c r="D10" s="327"/>
      <c r="E10" s="97" t="s">
        <v>1266</v>
      </c>
    </row>
    <row r="11" spans="1:5" ht="64.8"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7"/>
      <c r="E11" s="97" t="s">
        <v>1266</v>
      </c>
    </row>
    <row r="12" spans="1:5" ht="64.8">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7"/>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7"/>
      <c r="E13" s="97" t="s">
        <v>1268</v>
      </c>
    </row>
    <row r="14" spans="1:5" ht="291.60000000000002">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7"/>
      <c r="E14" s="97" t="s">
        <v>1266</v>
      </c>
    </row>
    <row r="15" spans="1:5" ht="129.6">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7"/>
      <c r="E15" s="97" t="s">
        <v>1266</v>
      </c>
    </row>
    <row r="16" spans="1:5" ht="64.8">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7"/>
      <c r="E16" s="97" t="s">
        <v>1266</v>
      </c>
    </row>
    <row r="17" spans="1:5" ht="194.4">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7"/>
      <c r="E17" s="97" t="s">
        <v>1266</v>
      </c>
    </row>
    <row r="18" spans="1:5" ht="162">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7"/>
      <c r="E18" s="97" t="s">
        <v>1266</v>
      </c>
    </row>
    <row r="19" spans="1:5" ht="16.2">
      <c r="A19" s="71"/>
      <c r="B19" s="60" t="str">
        <f ca="1">OFFSET(L!$C$1,MATCH("Definitions"&amp;ADDRESS(ROW(),COLUMN(),4),L!$A:$A,0)-1,SL,,)</f>
        <v>OECD</v>
      </c>
      <c r="C19" s="60" t="str">
        <f ca="1">OFFSET(L!$C$1,MATCH("Definitions"&amp;ADDRESS(ROW(),COLUMN(),4),L!$A:$A,0)-1,SL,,)</f>
        <v>Organisation for Economic Co-operation and Development</v>
      </c>
      <c r="D19" s="327"/>
      <c r="E19" s="97"/>
    </row>
    <row r="20" spans="1:5" ht="32.4">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7"/>
      <c r="E20" s="97"/>
    </row>
    <row r="21" spans="1:5" ht="16.2">
      <c r="A21" s="71"/>
      <c r="B21" s="60" t="str">
        <f ca="1">OFFSET(L!$C$1,MATCH("Definitions"&amp;ADDRESS(ROW(),COLUMN(),4),L!$A:$A,0)-1,SL,,)</f>
        <v>RBA</v>
      </c>
      <c r="C21" s="60" t="str">
        <f ca="1">OFFSET(L!$C$1,MATCH("Definitions"&amp;ADDRESS(ROW(),COLUMN(),4),L!$A:$A,0)-1,SL,,)</f>
        <v>Responsible Business Alliance (www.responsiblebusiness.org)</v>
      </c>
      <c r="D21" s="327"/>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7"/>
      <c r="E22" s="97"/>
    </row>
    <row r="23" spans="1:5" ht="64.8">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7"/>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7"/>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7"/>
      <c r="E25" s="97" t="s">
        <v>1266</v>
      </c>
    </row>
    <row r="26" spans="1:5" ht="81">
      <c r="A26" s="71"/>
      <c r="B26" s="60" t="str">
        <f ca="1">OFFSET(L!$C$1,MATCH("Definitions"&amp;ADDRESS(ROW(),COLUMN(),4),L!$A:$A,0)-1,SL,,)</f>
        <v>SEC</v>
      </c>
      <c r="C26" s="60" t="str">
        <f ca="1">OFFSET(L!$C$1,MATCH("Definitions"&amp;ADDRESS(ROW(),COLUMN(),4),L!$A:$A,0)-1,SL,,)</f>
        <v>U.S. Securities and Exchange Commission (www.sec.gov)</v>
      </c>
      <c r="D26" s="327"/>
      <c r="E26" s="97" t="s">
        <v>1268</v>
      </c>
    </row>
    <row r="27" spans="1:5" ht="64.8">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7"/>
      <c r="E27" s="97" t="s">
        <v>1266</v>
      </c>
    </row>
    <row r="28" spans="1:5" ht="64.8">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7"/>
      <c r="E28" s="97" t="s">
        <v>1267</v>
      </c>
    </row>
    <row r="29" spans="1:5" ht="97.2">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7"/>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7"/>
      <c r="E30" s="97" t="s">
        <v>1269</v>
      </c>
    </row>
    <row r="31" spans="1:5" ht="133.05000000000001"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7"/>
      <c r="E31" s="97"/>
    </row>
    <row r="32" spans="1:5" ht="16.2">
      <c r="A32" s="71"/>
      <c r="B32" s="326" t="str">
        <f ca="1">OFFSET(L!$C$1,MATCH("General"&amp;"Cpy",L!$A:$A,0)-1,SL,,)</f>
        <v>© 2026 Responsible Minerals Initiative. All rights reserved.</v>
      </c>
      <c r="C32" s="326"/>
      <c r="D32" s="327"/>
      <c r="E32" s="97"/>
    </row>
    <row r="33" spans="1:4" ht="13.2" thickBot="1">
      <c r="A33" s="72"/>
      <c r="B33" s="146"/>
      <c r="C33" s="146"/>
      <c r="D33" s="328"/>
    </row>
    <row r="34" spans="1:4" ht="13.2" thickTop="1"/>
  </sheetData>
  <sheetProtection algorithmName="SHA-512" hashValue="1PmPMR1nTrOCGV2nmKGd3jLNTm45Op4jmW/qjLkK1yhOCGR/n9Pph+WG7ZHAIeWTMt6osleNnwBCeNZQZhJVQw==" saltValue="FYMmrS8Cg9bGogTD+cteJ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D23" sqref="D23:E23"/>
    </sheetView>
  </sheetViews>
  <sheetFormatPr defaultColWidth="8.81640625" defaultRowHeight="12.6"/>
  <cols>
    <col min="1" max="1" width="1.81640625" customWidth="1"/>
    <col min="2" max="2" width="83.1796875" customWidth="1"/>
    <col min="3" max="3" width="1.6328125" customWidth="1"/>
    <col min="4" max="5" width="16.6328125" customWidth="1"/>
    <col min="6" max="6" width="1.6328125" customWidth="1"/>
    <col min="7" max="9" width="16.6328125" customWidth="1"/>
    <col min="10" max="10" width="17.81640625" customWidth="1"/>
    <col min="11" max="11" width="1.6328125" customWidth="1"/>
    <col min="12" max="12" width="3.6328125" hidden="1" customWidth="1"/>
    <col min="13" max="15" width="4.81640625" hidden="1" customWidth="1"/>
    <col min="16" max="24" width="9.1796875" hidden="1" customWidth="1"/>
    <col min="25" max="25" width="8.81640625" hidden="1" customWidth="1"/>
  </cols>
  <sheetData>
    <row r="1" spans="1:34" ht="16.8" thickTop="1">
      <c r="A1" s="363"/>
      <c r="B1" s="364"/>
      <c r="C1" s="364"/>
      <c r="D1" s="364"/>
      <c r="E1" s="364"/>
      <c r="F1" s="364"/>
      <c r="G1" s="364"/>
      <c r="H1" s="364"/>
      <c r="I1" s="364"/>
      <c r="J1" s="364"/>
      <c r="K1" s="365"/>
      <c r="L1" s="97"/>
      <c r="P1" s="2"/>
      <c r="Q1" s="2"/>
      <c r="R1" s="2"/>
      <c r="S1" s="2"/>
      <c r="T1" s="2"/>
      <c r="U1" s="2"/>
      <c r="V1" s="2"/>
      <c r="W1" s="2"/>
      <c r="X1" s="2"/>
      <c r="Y1" s="2"/>
      <c r="Z1" s="2"/>
      <c r="AA1" s="2"/>
      <c r="AB1" s="2"/>
      <c r="AC1" s="2"/>
      <c r="AD1" s="2"/>
      <c r="AE1" s="2"/>
      <c r="AF1" s="2"/>
      <c r="AG1" s="2"/>
      <c r="AH1" s="2"/>
    </row>
    <row r="2" spans="1:34" ht="82.35" customHeight="1">
      <c r="A2" s="31"/>
      <c r="B2" s="133"/>
      <c r="C2" s="32"/>
      <c r="D2" s="366" t="str">
        <f ca="1">OFFSET(L!$C$1,MATCH("Declaration"&amp;ADDRESS(ROW(),COLUMN(),4),L!$A:$A,0)-1,SL,,)</f>
        <v>Conflict Minerals Reporting Template (CMRT)</v>
      </c>
      <c r="E2" s="367"/>
      <c r="F2" s="367"/>
      <c r="G2" s="367"/>
      <c r="H2" s="367"/>
      <c r="I2" s="367"/>
      <c r="J2" s="368"/>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76"/>
      <c r="G3" s="376"/>
      <c r="H3" s="376"/>
      <c r="I3" s="145"/>
      <c r="J3" s="135" t="s">
        <v>15370</v>
      </c>
      <c r="K3" s="33"/>
      <c r="L3" s="97"/>
      <c r="P3" s="42">
        <f>MATCH($D$3,LN,0)</f>
        <v>1</v>
      </c>
    </row>
    <row r="4" spans="1:34" ht="16.2">
      <c r="A4" s="31"/>
      <c r="B4" s="372" t="str">
        <f ca="1">OFFSET(L!$C$1,MATCH("Declaration"&amp;ADDRESS(ROW(),COLUMN(),4),L!$A:$A,0)-1,SL,,)</f>
        <v>The purpose of this document is to collect sourcing information on tin, tantalum, tungsten and gold used in products</v>
      </c>
      <c r="C4" s="372"/>
      <c r="D4" s="372"/>
      <c r="E4" s="372"/>
      <c r="F4" s="372"/>
      <c r="G4" s="372"/>
      <c r="H4" s="372"/>
      <c r="I4" s="377" t="str">
        <f ca="1">OFFSET(L!$C$1,MATCH("Declaration"&amp;ADDRESS(ROW(),COLUMN(),4),L!$A:$A,0)-1,SL,,)</f>
        <v>Link to Terms &amp; Conditions</v>
      </c>
      <c r="J4" s="377"/>
      <c r="K4" s="33"/>
      <c r="L4" s="112"/>
      <c r="P4" s="2"/>
      <c r="Q4" s="2"/>
      <c r="R4" s="2"/>
      <c r="S4" s="2"/>
      <c r="T4" s="2"/>
      <c r="U4" s="2"/>
      <c r="V4" s="2"/>
      <c r="W4" s="2"/>
      <c r="X4" s="2"/>
      <c r="Y4" s="2"/>
      <c r="Z4" s="2"/>
      <c r="AA4" s="2"/>
      <c r="AB4" s="2"/>
      <c r="AC4" s="2"/>
      <c r="AD4" s="2"/>
      <c r="AE4" s="2"/>
      <c r="AF4" s="2"/>
      <c r="AG4" s="2"/>
      <c r="AH4" s="2"/>
    </row>
    <row r="5" spans="1:34" ht="16.2">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2.4">
      <c r="A6" s="31"/>
      <c r="B6" s="372" t="str">
        <f ca="1">OFFSET(L!$C$1,MATCH("Declaration"&amp;ADDRESS(ROW(),COLUMN(),4),L!$A:$A,0)-1,SL,,)</f>
        <v>Mandatory fields are noted with an asterisk (*).  Consult the instructions tab for guidance on how to answer each question.</v>
      </c>
      <c r="C6" s="372"/>
      <c r="D6" s="372"/>
      <c r="E6" s="372"/>
      <c r="F6" s="372"/>
      <c r="G6" s="372"/>
      <c r="H6" s="372"/>
      <c r="I6" s="372"/>
      <c r="J6" s="372"/>
      <c r="K6" s="33"/>
      <c r="L6" s="112" t="s">
        <v>428</v>
      </c>
      <c r="P6" s="2"/>
      <c r="Q6" s="2"/>
      <c r="R6" s="2"/>
      <c r="S6" s="2"/>
      <c r="T6" s="2"/>
      <c r="U6" s="2"/>
      <c r="V6" s="2"/>
      <c r="W6" s="2"/>
      <c r="X6" s="2"/>
      <c r="Y6" s="2"/>
      <c r="Z6" s="2"/>
      <c r="AA6" s="2"/>
      <c r="AB6" s="2"/>
      <c r="AC6" s="2"/>
      <c r="AD6" s="2"/>
      <c r="AE6" s="2"/>
      <c r="AF6" s="2"/>
      <c r="AG6" s="2"/>
      <c r="AH6" s="2"/>
    </row>
    <row r="7" spans="1:34" ht="37.049999999999997" customHeight="1">
      <c r="A7" s="31"/>
      <c r="B7" s="381" t="str">
        <f ca="1">OFFSET(L!$C$1,MATCH("Declaration"&amp;ADDRESS(ROW(),COLUMN(),4),L!$A:$A,0)-1,SL,,)</f>
        <v>Company Information</v>
      </c>
      <c r="C7" s="381"/>
      <c r="D7" s="381"/>
      <c r="E7" s="381"/>
      <c r="F7" s="381"/>
      <c r="G7" s="381"/>
      <c r="H7" s="381"/>
      <c r="I7" s="381"/>
      <c r="J7" s="381"/>
      <c r="K7" s="33"/>
      <c r="L7" s="112"/>
      <c r="P7" s="2"/>
      <c r="Q7" s="2"/>
      <c r="R7" s="2"/>
      <c r="S7" s="2"/>
      <c r="T7" s="2"/>
      <c r="U7" s="2"/>
      <c r="V7" s="2"/>
      <c r="W7" s="2"/>
      <c r="X7" s="2"/>
      <c r="Y7" s="2"/>
      <c r="Z7" s="2"/>
      <c r="AA7" s="2"/>
      <c r="AB7" s="2"/>
      <c r="AC7" s="2"/>
      <c r="AD7" s="2"/>
      <c r="AE7" s="2"/>
      <c r="AF7" s="2"/>
      <c r="AG7" s="2"/>
      <c r="AH7" s="2"/>
    </row>
    <row r="8" spans="1:34" ht="16.2">
      <c r="A8" s="35"/>
      <c r="B8" s="70" t="str">
        <f ca="1">OFFSET(L!$C$1,MATCH("Declaration"&amp;ADDRESS(ROW(),COLUMN(),4),L!$A:$A,0)-1,SL,,)</f>
        <v>Company Name (*):</v>
      </c>
      <c r="C8" s="73"/>
      <c r="D8" s="369" t="s">
        <v>15881</v>
      </c>
      <c r="E8" s="370"/>
      <c r="F8" s="370"/>
      <c r="G8" s="370"/>
      <c r="H8" s="370"/>
      <c r="I8" s="370"/>
      <c r="J8" s="371"/>
      <c r="K8" s="36"/>
      <c r="L8" s="112"/>
      <c r="P8" s="2"/>
      <c r="Q8" s="2"/>
      <c r="R8" s="2"/>
      <c r="S8" s="2"/>
      <c r="T8" s="2"/>
      <c r="U8" s="2"/>
      <c r="V8" s="2"/>
      <c r="W8" s="2"/>
      <c r="X8" s="2"/>
      <c r="Y8" s="2"/>
      <c r="Z8" s="2"/>
      <c r="AA8" s="2"/>
      <c r="AB8" s="2"/>
      <c r="AC8" s="2"/>
      <c r="AD8" s="2"/>
      <c r="AE8" s="2"/>
      <c r="AF8" s="2"/>
      <c r="AG8" s="2"/>
      <c r="AH8" s="2"/>
    </row>
    <row r="9" spans="1:34" ht="16.2">
      <c r="A9" s="35"/>
      <c r="B9" s="70" t="str">
        <f ca="1">OFFSET(L!$C$1,MATCH("Declaration"&amp;ADDRESS(ROW(),COLUMN(),4),L!$A:$A,0)-1,SL,,)</f>
        <v>Declaration Scope or Class (*):</v>
      </c>
      <c r="C9" s="73"/>
      <c r="D9" s="378" t="s">
        <v>479</v>
      </c>
      <c r="E9" s="379"/>
      <c r="F9" s="379"/>
      <c r="G9" s="380"/>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549999999999997" customHeight="1">
      <c r="A10" s="35"/>
      <c r="B10" s="382" t="str">
        <f ca="1">OFFSET(L!$C$1,MATCH("Declaration"&amp;ADDRESS(ROW(),COLUMN(),4)&amp;LEFT($D$9,1),L!$A:$A,0)-1,SL,,)</f>
        <v>Description of Scope:</v>
      </c>
      <c r="C10" s="119"/>
      <c r="D10" s="373"/>
      <c r="E10" s="374"/>
      <c r="F10" s="374"/>
      <c r="G10" s="374"/>
      <c r="H10" s="374"/>
      <c r="I10" s="374"/>
      <c r="J10" s="375"/>
      <c r="K10" s="33"/>
      <c r="L10" s="112"/>
      <c r="Q10" s="2"/>
      <c r="R10" s="2"/>
      <c r="S10" s="2"/>
      <c r="T10" s="2"/>
      <c r="U10" s="2"/>
      <c r="V10" s="2"/>
      <c r="W10" s="2"/>
      <c r="X10" s="2"/>
      <c r="Y10" s="2"/>
      <c r="Z10" s="2"/>
      <c r="AA10" s="2"/>
      <c r="AB10" s="2"/>
      <c r="AC10" s="2"/>
      <c r="AD10" s="2"/>
      <c r="AE10" s="2"/>
      <c r="AF10" s="2"/>
      <c r="AG10" s="2"/>
      <c r="AH10" s="2"/>
    </row>
    <row r="11" spans="1:34" ht="16.2">
      <c r="A11" s="35"/>
      <c r="B11" s="383"/>
      <c r="C11" s="119"/>
      <c r="D11" s="348" t="str">
        <f ca="1">IF(D9=Q9,OFFSET(L!$C$1,MATCH("Declaration"&amp;ADDRESS(ROW(),COLUMN(),4),L!$A:$A,0)-1,SL,,),"")</f>
        <v/>
      </c>
      <c r="E11" s="349"/>
      <c r="F11" s="349"/>
      <c r="G11" s="349"/>
      <c r="H11" s="349"/>
      <c r="I11" s="349"/>
      <c r="J11" s="350"/>
      <c r="K11" s="33"/>
      <c r="L11" s="112"/>
      <c r="Q11" s="2"/>
      <c r="R11" s="2"/>
      <c r="S11" s="2"/>
      <c r="T11" s="2"/>
      <c r="U11" s="2"/>
      <c r="V11" s="2"/>
      <c r="W11" s="2"/>
      <c r="X11" s="2"/>
      <c r="Y11" s="2"/>
      <c r="Z11" s="2"/>
      <c r="AA11" s="2"/>
      <c r="AB11" s="2"/>
      <c r="AC11" s="2"/>
      <c r="AD11" s="2"/>
      <c r="AE11" s="2"/>
      <c r="AF11" s="2"/>
      <c r="AG11" s="2"/>
      <c r="AH11" s="2"/>
    </row>
    <row r="12" spans="1:34" ht="16.2">
      <c r="A12" s="35"/>
      <c r="B12" s="37" t="str">
        <f ca="1">OFFSET(L!$C$1,MATCH("Declaration"&amp;ADDRESS(ROW(),COLUMN(),4),L!$A:$A,0)-1,SL,,)</f>
        <v>Company Unique ID:</v>
      </c>
      <c r="C12" s="74"/>
      <c r="D12" s="356"/>
      <c r="E12" s="357"/>
      <c r="F12" s="357"/>
      <c r="G12" s="357"/>
      <c r="H12" s="357"/>
      <c r="I12" s="357"/>
      <c r="J12" s="358"/>
      <c r="K12" s="33"/>
      <c r="L12" s="112"/>
      <c r="Q12" s="2"/>
      <c r="R12" s="2"/>
      <c r="S12" s="2"/>
      <c r="T12" s="2"/>
      <c r="U12" s="2"/>
      <c r="V12" s="2"/>
      <c r="W12" s="2"/>
      <c r="X12" s="2"/>
      <c r="Y12" s="2"/>
      <c r="Z12" s="2"/>
      <c r="AA12" s="2"/>
      <c r="AB12" s="2"/>
      <c r="AC12" s="2"/>
      <c r="AD12" s="2"/>
      <c r="AE12" s="2"/>
      <c r="AF12" s="2"/>
      <c r="AG12" s="2"/>
      <c r="AH12" s="2"/>
    </row>
    <row r="13" spans="1:34" ht="16.2">
      <c r="A13" s="35"/>
      <c r="B13" s="37" t="str">
        <f ca="1">OFFSET(L!$C$1,MATCH("Declaration"&amp;ADDRESS(ROW(),COLUMN(),4),L!$A:$A,0)-1,SL,,)</f>
        <v>Company Unique ID Authority:</v>
      </c>
      <c r="C13" s="74"/>
      <c r="D13" s="356"/>
      <c r="E13" s="357"/>
      <c r="F13" s="357"/>
      <c r="G13" s="357"/>
      <c r="H13" s="357"/>
      <c r="I13" s="357"/>
      <c r="J13" s="358"/>
      <c r="K13" s="33"/>
      <c r="L13" s="112"/>
      <c r="Q13" s="2"/>
      <c r="R13" s="2"/>
      <c r="S13" s="2"/>
      <c r="T13" s="2"/>
      <c r="U13" s="2"/>
      <c r="V13" s="2"/>
      <c r="W13" s="2"/>
      <c r="X13" s="2"/>
      <c r="Y13" s="2"/>
      <c r="Z13" s="2"/>
      <c r="AA13" s="2"/>
      <c r="AB13" s="2"/>
      <c r="AC13" s="2"/>
      <c r="AD13" s="2"/>
      <c r="AE13" s="2"/>
      <c r="AF13" s="2"/>
      <c r="AG13" s="2"/>
      <c r="AH13" s="2"/>
    </row>
    <row r="14" spans="1:34" ht="16.2">
      <c r="A14" s="35"/>
      <c r="B14" s="37" t="str">
        <f ca="1">OFFSET(L!$C$1,MATCH("Declaration"&amp;ADDRESS(ROW(),COLUMN(),4),L!$A:$A,0)-1,SL,,)</f>
        <v>Address:</v>
      </c>
      <c r="C14" s="74"/>
      <c r="D14" s="356"/>
      <c r="E14" s="357"/>
      <c r="F14" s="357"/>
      <c r="G14" s="357"/>
      <c r="H14" s="357"/>
      <c r="I14" s="357"/>
      <c r="J14" s="358"/>
      <c r="K14" s="33"/>
      <c r="L14" s="112"/>
      <c r="Q14" s="2"/>
      <c r="R14" s="2"/>
      <c r="S14" s="2"/>
      <c r="T14" s="2"/>
      <c r="U14" s="2"/>
      <c r="V14" s="2"/>
      <c r="W14" s="2"/>
      <c r="X14" s="2"/>
      <c r="Y14" s="2"/>
      <c r="Z14" s="2"/>
      <c r="AA14" s="2"/>
      <c r="AB14" s="2"/>
      <c r="AC14" s="2"/>
      <c r="AD14" s="2"/>
      <c r="AE14" s="2"/>
      <c r="AF14" s="2"/>
      <c r="AG14" s="2"/>
      <c r="AH14" s="2"/>
    </row>
    <row r="15" spans="1:34" ht="16.2">
      <c r="A15" s="35"/>
      <c r="B15" s="37" t="str">
        <f ca="1">OFFSET(L!$C$1,MATCH("Declaration"&amp;ADDRESS(ROW(),COLUMN(),4),L!$A:$A,0)-1,SL,,)</f>
        <v>Contact Name (*):</v>
      </c>
      <c r="C15" s="74"/>
      <c r="D15" s="356" t="s">
        <v>15882</v>
      </c>
      <c r="E15" s="357"/>
      <c r="F15" s="357"/>
      <c r="G15" s="357"/>
      <c r="H15" s="357"/>
      <c r="I15" s="357"/>
      <c r="J15" s="358"/>
      <c r="K15" s="33"/>
      <c r="L15" s="112"/>
      <c r="Q15" s="2"/>
      <c r="R15" s="2"/>
      <c r="S15" s="2"/>
      <c r="T15" s="2"/>
      <c r="U15" s="2"/>
      <c r="V15" s="2"/>
      <c r="W15" s="2"/>
      <c r="X15" s="2"/>
      <c r="Y15" s="2"/>
      <c r="Z15" s="2"/>
      <c r="AA15" s="2"/>
      <c r="AB15" s="2"/>
      <c r="AC15" s="2"/>
      <c r="AD15" s="2"/>
      <c r="AE15" s="2"/>
      <c r="AF15" s="2"/>
      <c r="AG15" s="2"/>
      <c r="AH15" s="2"/>
    </row>
    <row r="16" spans="1:34" ht="16.2">
      <c r="A16" s="35"/>
      <c r="B16" s="37" t="str">
        <f ca="1">OFFSET(L!$C$1,MATCH("Declaration"&amp;ADDRESS(ROW(),COLUMN(),4),L!$A:$A,0)-1,SL,,)</f>
        <v>Email – Contact (*):</v>
      </c>
      <c r="C16" s="74"/>
      <c r="D16" s="384" t="s">
        <v>15883</v>
      </c>
      <c r="E16" s="385"/>
      <c r="F16" s="385"/>
      <c r="G16" s="385"/>
      <c r="H16" s="385"/>
      <c r="I16" s="385"/>
      <c r="J16" s="386"/>
      <c r="K16" s="33"/>
      <c r="L16" s="112"/>
      <c r="Q16" s="2"/>
      <c r="R16" s="2"/>
      <c r="S16" s="2"/>
      <c r="T16" s="2"/>
      <c r="U16" s="2"/>
      <c r="V16" s="2"/>
      <c r="W16" s="2"/>
      <c r="X16" s="2"/>
      <c r="Y16" s="2"/>
      <c r="Z16" s="2"/>
      <c r="AA16" s="2"/>
      <c r="AB16" s="2"/>
      <c r="AC16" s="2"/>
      <c r="AD16" s="2"/>
      <c r="AE16" s="2"/>
      <c r="AF16" s="2"/>
      <c r="AG16" s="2"/>
      <c r="AH16" s="2"/>
    </row>
    <row r="17" spans="1:34" ht="16.2">
      <c r="A17" s="35"/>
      <c r="B17" s="37" t="str">
        <f ca="1">OFFSET(L!$C$1,MATCH("Declaration"&amp;ADDRESS(ROW(),COLUMN(),4),L!$A:$A,0)-1,SL,,)</f>
        <v>Phone – Contact (*):</v>
      </c>
      <c r="C17" s="74"/>
      <c r="D17" s="356" t="s">
        <v>15884</v>
      </c>
      <c r="E17" s="357"/>
      <c r="F17" s="357"/>
      <c r="G17" s="357"/>
      <c r="H17" s="357"/>
      <c r="I17" s="357"/>
      <c r="J17" s="358"/>
      <c r="K17" s="33"/>
      <c r="L17" s="112"/>
      <c r="Q17" s="2"/>
      <c r="R17" s="2"/>
      <c r="S17" s="2"/>
      <c r="T17" s="2"/>
      <c r="U17" s="2"/>
      <c r="V17" s="2"/>
      <c r="W17" s="2"/>
      <c r="X17" s="2"/>
      <c r="Y17" s="2"/>
      <c r="Z17" s="2"/>
      <c r="AA17" s="2"/>
      <c r="AB17" s="2"/>
      <c r="AC17" s="2"/>
      <c r="AD17" s="2"/>
      <c r="AE17" s="2"/>
      <c r="AF17" s="2"/>
      <c r="AG17" s="2"/>
      <c r="AH17" s="2"/>
    </row>
    <row r="18" spans="1:34" ht="22.2">
      <c r="A18" s="35"/>
      <c r="B18" s="37" t="str">
        <f ca="1">OFFSET(L!$C$1,MATCH("Declaration"&amp;ADDRESS(ROW(),COLUMN(),4),L!$A:$A,0)-1,SL,,)</f>
        <v>Authorizer (*):</v>
      </c>
      <c r="C18" s="74"/>
      <c r="D18" s="329" t="s">
        <v>15882</v>
      </c>
      <c r="E18" s="330"/>
      <c r="F18" s="330"/>
      <c r="G18" s="330"/>
      <c r="H18" s="330"/>
      <c r="I18" s="330"/>
      <c r="J18" s="331"/>
      <c r="K18" s="33"/>
      <c r="L18" s="107"/>
      <c r="Q18" s="2"/>
      <c r="R18" s="2"/>
      <c r="S18" s="2"/>
      <c r="T18" s="2"/>
      <c r="U18" s="2"/>
      <c r="V18" s="2"/>
      <c r="W18" s="2"/>
      <c r="X18" s="2"/>
      <c r="Y18" s="2"/>
      <c r="Z18" s="2"/>
      <c r="AA18" s="2"/>
      <c r="AB18" s="2"/>
      <c r="AC18" s="2"/>
      <c r="AD18" s="2"/>
      <c r="AE18" s="2"/>
      <c r="AF18" s="2"/>
      <c r="AG18" s="2"/>
      <c r="AH18" s="2"/>
    </row>
    <row r="19" spans="1:34" ht="22.2">
      <c r="A19" s="35"/>
      <c r="B19" s="37" t="str">
        <f ca="1">OFFSET(L!$C$1,MATCH("Declaration"&amp;ADDRESS(ROW(),COLUMN(),4),L!$A:$A,0)-1,SL,,)</f>
        <v>Title - Authorizer:</v>
      </c>
      <c r="C19" s="74"/>
      <c r="D19" s="356" t="s">
        <v>15885</v>
      </c>
      <c r="E19" s="357"/>
      <c r="F19" s="357"/>
      <c r="G19" s="357"/>
      <c r="H19" s="357"/>
      <c r="I19" s="357"/>
      <c r="J19" s="358"/>
      <c r="K19" s="33"/>
      <c r="L19" s="107"/>
      <c r="P19" s="2"/>
      <c r="Q19" s="2"/>
      <c r="R19" s="2"/>
      <c r="S19" s="2"/>
      <c r="T19" s="2"/>
      <c r="U19" s="2"/>
      <c r="V19" s="2"/>
      <c r="W19" s="2"/>
      <c r="X19" s="2"/>
      <c r="Y19" s="2"/>
      <c r="Z19" s="2"/>
      <c r="AA19" s="2"/>
      <c r="AB19" s="2"/>
      <c r="AC19" s="2"/>
      <c r="AD19" s="2"/>
      <c r="AE19" s="2"/>
      <c r="AF19" s="2"/>
      <c r="AG19" s="2"/>
      <c r="AH19" s="2"/>
    </row>
    <row r="20" spans="1:34" ht="22.2">
      <c r="A20" s="35"/>
      <c r="B20" s="37" t="str">
        <f ca="1">OFFSET(L!$C$1,MATCH("Declaration"&amp;ADDRESS(ROW(),COLUMN(),4),L!$A:$A,0)-1,SL,,)</f>
        <v>Email - Authorizer (*):</v>
      </c>
      <c r="C20" s="74"/>
      <c r="D20" s="384" t="s">
        <v>15883</v>
      </c>
      <c r="E20" s="385"/>
      <c r="F20" s="385"/>
      <c r="G20" s="385"/>
      <c r="H20" s="385"/>
      <c r="I20" s="385"/>
      <c r="J20" s="386"/>
      <c r="K20" s="33"/>
      <c r="L20" s="107"/>
      <c r="P20" s="2"/>
      <c r="Q20" s="2"/>
      <c r="R20" s="2"/>
      <c r="S20" s="2"/>
      <c r="T20" s="2"/>
      <c r="U20" s="2"/>
      <c r="V20" s="2"/>
      <c r="W20" s="2"/>
      <c r="X20" s="2"/>
      <c r="Y20" s="2"/>
      <c r="Z20" s="2"/>
      <c r="AA20" s="2"/>
      <c r="AB20" s="2"/>
      <c r="AC20" s="2"/>
      <c r="AD20" s="2"/>
      <c r="AE20" s="2"/>
      <c r="AF20" s="2"/>
      <c r="AG20" s="2"/>
      <c r="AH20" s="2"/>
    </row>
    <row r="21" spans="1:34" ht="16.2">
      <c r="A21" s="35"/>
      <c r="B21" s="37" t="str">
        <f ca="1">OFFSET(L!$C$1,MATCH("Declaration"&amp;ADDRESS(ROW(),COLUMN(),4),L!$A:$A,0)-1,SL,,)</f>
        <v>Phone - Authorizer:</v>
      </c>
      <c r="C21" s="130"/>
      <c r="D21" s="387"/>
      <c r="E21" s="388"/>
      <c r="F21" s="388"/>
      <c r="G21" s="388"/>
      <c r="H21" s="388"/>
      <c r="I21" s="388"/>
      <c r="J21" s="389"/>
      <c r="K21" s="33"/>
      <c r="L21" s="112"/>
      <c r="P21" s="2"/>
      <c r="Q21" s="2"/>
      <c r="R21" s="2"/>
      <c r="S21" s="2"/>
      <c r="T21" s="2"/>
      <c r="U21" s="2"/>
      <c r="V21" s="2"/>
      <c r="W21" s="2"/>
      <c r="X21" s="2"/>
      <c r="Y21" s="2"/>
      <c r="Z21" s="2"/>
      <c r="AA21" s="2"/>
      <c r="AB21" s="2"/>
      <c r="AC21" s="2"/>
      <c r="AD21" s="2"/>
      <c r="AE21" s="2"/>
      <c r="AF21" s="2"/>
      <c r="AG21" s="2"/>
      <c r="AH21" s="2"/>
    </row>
    <row r="22" spans="1:34" ht="17.399999999999999">
      <c r="A22" s="35"/>
      <c r="B22" s="37" t="str">
        <f ca="1">OFFSET(L!$C$1,MATCH("Declaration"&amp;ADDRESS(ROW(),COLUMN(),4),L!$A:$A,0)-1,SL,,)</f>
        <v>Effective Date (*):</v>
      </c>
      <c r="C22" s="75"/>
      <c r="D22" s="390">
        <v>46254</v>
      </c>
      <c r="E22" s="391"/>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7.399999999999999">
      <c r="A23" s="38"/>
      <c r="B23" s="76"/>
      <c r="C23" s="16"/>
      <c r="D23" s="359"/>
      <c r="E23" s="359"/>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6.2">
      <c r="A24" s="39"/>
      <c r="B24" s="392" t="str">
        <f ca="1">OFFSET(L!$C$1,MATCH("Declaration"&amp;ADDRESS(ROW(),COLUMN(),4),L!$A:$A,0)-1,SL,,)</f>
        <v>Answer the following questions 1 - 8 based on the declaration scope indicated above</v>
      </c>
      <c r="C24" s="392"/>
      <c r="D24" s="392"/>
      <c r="E24" s="392"/>
      <c r="F24" s="392"/>
      <c r="G24" s="392"/>
      <c r="H24" s="392"/>
      <c r="I24" s="392"/>
      <c r="J24" s="392"/>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39" t="str">
        <f ca="1">OFFSET(L!$C$1,MATCH("Declaration"&amp;ADDRESS(ROW(),COLUMN(),4),L!$A:$A,0)-1,SL,,)</f>
        <v>Answer</v>
      </c>
      <c r="E25" s="339"/>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2">
      <c r="A26" s="38"/>
      <c r="B26" s="37" t="str">
        <f ca="1">OFFSET(L!$C$1,MATCH("Declaration"&amp;ADDRESS(ROW(),COLUMN(),4),L!$A:$A,0)-1,SL,,)&amp;P26</f>
        <v xml:space="preserve">Tantalum  </v>
      </c>
      <c r="C26" s="32"/>
      <c r="D26" s="332" t="s">
        <v>474</v>
      </c>
      <c r="E26" s="333"/>
      <c r="F26" s="11"/>
      <c r="G26" s="334"/>
      <c r="H26" s="335"/>
      <c r="I26" s="335"/>
      <c r="J26" s="336"/>
      <c r="K26" s="33"/>
      <c r="L26" s="113"/>
      <c r="P26" s="42" t="str">
        <f>IF(D$26="No","","(*)")</f>
        <v/>
      </c>
      <c r="R26" s="2"/>
      <c r="S26" s="2"/>
      <c r="T26" s="2"/>
      <c r="U26" s="2"/>
      <c r="V26" s="2"/>
      <c r="W26" s="2"/>
      <c r="X26" s="2"/>
      <c r="Y26" s="2"/>
      <c r="Z26" s="2"/>
      <c r="AA26" s="2"/>
      <c r="AB26" s="2"/>
      <c r="AC26" s="2"/>
      <c r="AD26" s="2"/>
      <c r="AE26" s="2"/>
      <c r="AF26" s="2"/>
      <c r="AG26" s="2"/>
      <c r="AH26" s="2"/>
    </row>
    <row r="27" spans="1:34" ht="22.2">
      <c r="A27" s="38"/>
      <c r="B27" s="37" t="str">
        <f ca="1">OFFSET(L!$C$1,MATCH("Declaration"&amp;ADDRESS(ROW(),COLUMN(),4),L!$A:$A,0)-1,SL,,)&amp;P27</f>
        <v>Tin  (*)</v>
      </c>
      <c r="C27" s="32"/>
      <c r="D27" s="332" t="s">
        <v>473</v>
      </c>
      <c r="E27" s="333"/>
      <c r="F27" s="11"/>
      <c r="G27" s="334"/>
      <c r="H27" s="335"/>
      <c r="I27" s="335"/>
      <c r="J27" s="336"/>
      <c r="K27" s="33"/>
      <c r="L27" s="113"/>
      <c r="P27" s="42" t="str">
        <f>IF(D$27="No","","(*)")</f>
        <v>(*)</v>
      </c>
      <c r="R27" s="2"/>
      <c r="S27" s="2"/>
      <c r="T27" s="2"/>
      <c r="U27" s="2"/>
      <c r="V27" s="2"/>
      <c r="W27" s="2"/>
      <c r="X27" s="2"/>
      <c r="Y27" s="2"/>
      <c r="Z27" s="2"/>
      <c r="AA27" s="2"/>
      <c r="AB27" s="2"/>
      <c r="AC27" s="2"/>
      <c r="AD27" s="2"/>
      <c r="AE27" s="2"/>
      <c r="AF27" s="2"/>
      <c r="AG27" s="2"/>
      <c r="AH27" s="2"/>
    </row>
    <row r="28" spans="1:34" ht="22.2">
      <c r="A28" s="38"/>
      <c r="B28" s="37" t="str">
        <f ca="1">OFFSET(L!$C$1,MATCH("Declaration"&amp;ADDRESS(ROW(),COLUMN(),4),L!$A:$A,0)-1,SL,,)&amp;P28</f>
        <v xml:space="preserve">Gold  </v>
      </c>
      <c r="C28" s="32"/>
      <c r="D28" s="332" t="s">
        <v>474</v>
      </c>
      <c r="E28" s="333"/>
      <c r="F28" s="11"/>
      <c r="G28" s="334"/>
      <c r="H28" s="335"/>
      <c r="I28" s="335"/>
      <c r="J28" s="336"/>
      <c r="K28" s="33"/>
      <c r="L28" s="113"/>
      <c r="P28" s="42" t="str">
        <f>IF(D$28="No","","(*)")</f>
        <v/>
      </c>
      <c r="R28" s="2"/>
      <c r="S28" s="2"/>
      <c r="T28" s="2"/>
      <c r="U28" s="2"/>
      <c r="V28" s="2"/>
      <c r="W28" s="2"/>
      <c r="X28" s="2"/>
      <c r="Y28" s="2"/>
      <c r="Z28" s="2"/>
      <c r="AA28" s="2"/>
      <c r="AB28" s="2"/>
      <c r="AC28" s="2"/>
      <c r="AD28" s="2"/>
      <c r="AE28" s="2"/>
      <c r="AF28" s="2"/>
      <c r="AG28" s="2"/>
      <c r="AH28" s="2"/>
    </row>
    <row r="29" spans="1:34" ht="22.2">
      <c r="A29" s="38"/>
      <c r="B29" s="37" t="str">
        <f ca="1">OFFSET(L!$C$1,MATCH("Declaration"&amp;ADDRESS(ROW(),COLUMN(),4),L!$A:$A,0)-1,SL,,)&amp;P29</f>
        <v xml:space="preserve">Tungsten  </v>
      </c>
      <c r="C29" s="32"/>
      <c r="D29" s="332" t="s">
        <v>474</v>
      </c>
      <c r="E29" s="333"/>
      <c r="F29" s="11"/>
      <c r="G29" s="334"/>
      <c r="H29" s="335"/>
      <c r="I29" s="335"/>
      <c r="J29" s="336"/>
      <c r="K29" s="33"/>
      <c r="L29" s="113"/>
      <c r="P29" s="42" t="str">
        <f>IF(D$29="No","","(*)")</f>
        <v/>
      </c>
      <c r="R29" s="2"/>
      <c r="S29" s="2"/>
      <c r="T29" s="2"/>
      <c r="U29" s="2"/>
      <c r="V29" s="2"/>
      <c r="W29" s="2"/>
      <c r="X29" s="2"/>
      <c r="Y29" s="2"/>
      <c r="Z29" s="2"/>
      <c r="AA29" s="2"/>
      <c r="AB29" s="2"/>
      <c r="AC29" s="2"/>
      <c r="AD29" s="2"/>
      <c r="AE29" s="2"/>
      <c r="AF29" s="2"/>
      <c r="AG29" s="2"/>
      <c r="AH29" s="2"/>
    </row>
    <row r="30" spans="1:34" ht="17.399999999999999">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41" t="str">
        <f ca="1">D25</f>
        <v>Answer</v>
      </c>
      <c r="E31" s="341"/>
      <c r="F31" s="17"/>
      <c r="G31" s="41" t="str">
        <f ca="1">G25</f>
        <v>Comments</v>
      </c>
      <c r="H31" s="41"/>
      <c r="I31" s="41"/>
      <c r="J31" s="80"/>
      <c r="K31" s="33"/>
      <c r="L31" s="108" t="s">
        <v>1197</v>
      </c>
      <c r="P31" s="42">
        <f>COUNTIF(D$26:D$29,"No")</f>
        <v>3</v>
      </c>
      <c r="Q31" s="42" t="str">
        <f>IF(P31=4,""," (*)")</f>
        <v xml:space="preserve"> (*)</v>
      </c>
      <c r="R31" s="2"/>
      <c r="S31" s="2"/>
      <c r="T31" s="2"/>
      <c r="U31" s="2"/>
      <c r="V31" s="2"/>
      <c r="W31" s="2"/>
      <c r="X31" s="2"/>
      <c r="Y31" s="2"/>
      <c r="Z31" s="2"/>
      <c r="AA31" s="2"/>
      <c r="AB31" s="2"/>
      <c r="AC31" s="2"/>
      <c r="AD31" s="2"/>
      <c r="AE31" s="2"/>
      <c r="AF31" s="2"/>
      <c r="AG31" s="2"/>
      <c r="AH31" s="2"/>
    </row>
    <row r="32" spans="1:34" ht="22.2">
      <c r="A32" s="38"/>
      <c r="B32" s="37" t="str">
        <f ca="1">B26</f>
        <v xml:space="preserve">Tantalum  </v>
      </c>
      <c r="C32" s="9"/>
      <c r="D32" s="351"/>
      <c r="E32" s="352"/>
      <c r="F32" s="44"/>
      <c r="G32" s="334"/>
      <c r="H32" s="335"/>
      <c r="I32" s="335"/>
      <c r="J32" s="336"/>
      <c r="K32" s="33"/>
      <c r="L32" s="113"/>
      <c r="P32" s="42" t="str">
        <f>IF(D$32="No","","(*)")</f>
        <v>(*)</v>
      </c>
      <c r="Q32" s="2"/>
      <c r="R32" s="2"/>
      <c r="S32" s="2"/>
      <c r="T32" s="2"/>
      <c r="U32" s="2"/>
      <c r="V32" s="2"/>
      <c r="W32" s="2"/>
      <c r="X32" s="2"/>
      <c r="Y32" s="2"/>
      <c r="Z32" s="2"/>
      <c r="AA32" s="2"/>
      <c r="AB32" s="2"/>
      <c r="AC32" s="2"/>
      <c r="AD32" s="2"/>
      <c r="AE32" s="2"/>
      <c r="AF32" s="2"/>
      <c r="AG32" s="2"/>
      <c r="AH32" s="2"/>
    </row>
    <row r="33" spans="1:34" ht="22.2">
      <c r="A33" s="38"/>
      <c r="B33" s="37" t="str">
        <f ca="1">B27</f>
        <v>Tin  (*)</v>
      </c>
      <c r="C33" s="9"/>
      <c r="D33" s="332" t="s">
        <v>473</v>
      </c>
      <c r="E33" s="333"/>
      <c r="F33" s="44"/>
      <c r="G33" s="334"/>
      <c r="H33" s="335"/>
      <c r="I33" s="335"/>
      <c r="J33" s="336"/>
      <c r="K33" s="33"/>
      <c r="L33" s="113"/>
      <c r="P33" s="42" t="str">
        <f>IF(D$33="No","","(*)")</f>
        <v>(*)</v>
      </c>
      <c r="Q33" s="2"/>
      <c r="R33" s="2"/>
      <c r="S33" s="2"/>
      <c r="T33" s="2"/>
      <c r="U33" s="2"/>
      <c r="V33" s="2"/>
      <c r="W33" s="2"/>
      <c r="X33" s="2"/>
      <c r="Y33" s="2"/>
      <c r="Z33" s="2"/>
      <c r="AA33" s="2"/>
      <c r="AB33" s="2"/>
      <c r="AC33" s="2"/>
      <c r="AD33" s="2"/>
      <c r="AE33" s="2"/>
      <c r="AF33" s="2"/>
      <c r="AG33" s="2"/>
      <c r="AH33" s="2"/>
    </row>
    <row r="34" spans="1:34" ht="22.2">
      <c r="A34" s="38"/>
      <c r="B34" s="37" t="str">
        <f ca="1">B28</f>
        <v xml:space="preserve">Gold  </v>
      </c>
      <c r="C34" s="9"/>
      <c r="D34" s="332"/>
      <c r="E34" s="333"/>
      <c r="F34" s="44"/>
      <c r="G34" s="334"/>
      <c r="H34" s="335"/>
      <c r="I34" s="335"/>
      <c r="J34" s="336"/>
      <c r="K34" s="33"/>
      <c r="L34" s="113"/>
      <c r="P34" s="42" t="str">
        <f>IF(D$34="No","","(*)")</f>
        <v>(*)</v>
      </c>
      <c r="Q34" s="2"/>
      <c r="R34" s="2"/>
      <c r="S34" s="2"/>
      <c r="T34" s="2"/>
      <c r="U34" s="2"/>
      <c r="V34" s="2"/>
      <c r="W34" s="2"/>
      <c r="X34" s="2"/>
      <c r="Y34" s="2"/>
      <c r="Z34" s="2"/>
      <c r="AA34" s="2"/>
      <c r="AB34" s="2"/>
      <c r="AC34" s="2"/>
      <c r="AD34" s="2"/>
      <c r="AE34" s="2"/>
      <c r="AF34" s="2"/>
      <c r="AG34" s="2"/>
      <c r="AH34" s="2"/>
    </row>
    <row r="35" spans="1:34" ht="22.2">
      <c r="A35" s="38"/>
      <c r="B35" s="37" t="str">
        <f ca="1">B29</f>
        <v xml:space="preserve">Tungsten  </v>
      </c>
      <c r="C35" s="9"/>
      <c r="D35" s="332"/>
      <c r="E35" s="333"/>
      <c r="F35" s="44"/>
      <c r="G35" s="334"/>
      <c r="H35" s="335"/>
      <c r="I35" s="335"/>
      <c r="J35" s="336"/>
      <c r="K35" s="33"/>
      <c r="L35" s="113"/>
      <c r="P35" s="42" t="str">
        <f>IF(D$35="No","","(*)")</f>
        <v>(*)</v>
      </c>
      <c r="Q35" s="2"/>
      <c r="R35" s="2"/>
      <c r="S35" s="2"/>
      <c r="T35" s="2"/>
      <c r="U35" s="2"/>
      <c r="V35" s="2"/>
      <c r="W35" s="2"/>
      <c r="X35" s="2"/>
      <c r="Y35" s="2"/>
      <c r="Z35" s="2"/>
      <c r="AA35" s="2"/>
      <c r="AB35" s="2"/>
      <c r="AC35" s="2"/>
      <c r="AD35" s="2"/>
      <c r="AE35" s="2"/>
      <c r="AF35" s="2"/>
      <c r="AG35" s="2"/>
      <c r="AH35" s="2"/>
    </row>
    <row r="36" spans="1:34" ht="17.399999999999999">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41" t="str">
        <f ca="1">D25</f>
        <v>Answer</v>
      </c>
      <c r="E37" s="341"/>
      <c r="F37" s="17"/>
      <c r="G37" s="41" t="str">
        <f ca="1">G25</f>
        <v>Comments</v>
      </c>
      <c r="H37" s="355"/>
      <c r="I37" s="355"/>
      <c r="J37" s="355"/>
      <c r="K37" s="33"/>
      <c r="L37" s="108" t="s">
        <v>1197</v>
      </c>
      <c r="P37" s="42">
        <f>COUNTIF(D$26:D$29,"No")+COUNTIF(D$32:D$35,"No")</f>
        <v>3</v>
      </c>
      <c r="Q37" s="42" t="str">
        <f>IF(P37&gt;3,""," (*)")</f>
        <v xml:space="preserve"> (*)</v>
      </c>
      <c r="R37" s="2"/>
      <c r="S37" s="2"/>
      <c r="T37" s="2"/>
      <c r="U37" s="2"/>
      <c r="V37" s="2"/>
      <c r="W37" s="2"/>
      <c r="X37" s="2"/>
      <c r="Y37" s="2"/>
      <c r="Z37" s="2"/>
      <c r="AA37" s="2"/>
      <c r="AB37" s="2"/>
      <c r="AC37" s="2"/>
      <c r="AD37" s="2"/>
      <c r="AE37" s="2"/>
      <c r="AF37" s="2"/>
      <c r="AG37" s="2"/>
      <c r="AH37" s="2"/>
    </row>
    <row r="38" spans="1:34" ht="22.2">
      <c r="A38" s="38"/>
      <c r="B38" s="37" t="str">
        <f ca="1">OFFSET(L!$C$1,MATCH("Declaration"&amp;ADDRESS(ROW(),COLUMN(),4),L!$A:$A,0)-1,SL,,)&amp;P38</f>
        <v xml:space="preserve">Tantalum  </v>
      </c>
      <c r="C38" s="9"/>
      <c r="D38" s="332"/>
      <c r="E38" s="333"/>
      <c r="F38" s="44"/>
      <c r="G38" s="334"/>
      <c r="H38" s="335"/>
      <c r="I38" s="335"/>
      <c r="J38" s="336"/>
      <c r="K38" s="33"/>
      <c r="L38" s="113"/>
      <c r="P38" s="42" t="str">
        <f>IF((OR(D$26="No",D$32="No")),"","(*)")</f>
        <v/>
      </c>
      <c r="Q38" s="2"/>
      <c r="R38" s="2"/>
      <c r="S38" s="2"/>
      <c r="T38" s="2"/>
      <c r="U38" s="2"/>
      <c r="V38" s="2"/>
      <c r="W38" s="2"/>
      <c r="X38" s="2"/>
      <c r="Y38" s="2"/>
      <c r="Z38" s="2"/>
      <c r="AA38" s="2"/>
      <c r="AB38" s="2"/>
      <c r="AC38" s="2"/>
      <c r="AD38" s="2"/>
      <c r="AE38" s="2"/>
      <c r="AF38" s="2"/>
      <c r="AG38" s="2"/>
    </row>
    <row r="39" spans="1:34" ht="22.2">
      <c r="A39" s="38"/>
      <c r="B39" s="37" t="str">
        <f ca="1">OFFSET(L!$C$1,MATCH("Declaration"&amp;ADDRESS(ROW(),COLUMN(),4),L!$A:$A,0)-1,SL,,)&amp;P39</f>
        <v>Tin  (*)</v>
      </c>
      <c r="C39" s="9"/>
      <c r="D39" s="332" t="s">
        <v>473</v>
      </c>
      <c r="E39" s="333"/>
      <c r="F39" s="44"/>
      <c r="G39" s="334"/>
      <c r="H39" s="335"/>
      <c r="I39" s="335"/>
      <c r="J39" s="336"/>
      <c r="K39" s="33"/>
      <c r="L39" s="113"/>
      <c r="P39" s="42" t="str">
        <f>IF((OR(D$27="No",D$33="No")),"","(*)")</f>
        <v>(*)</v>
      </c>
      <c r="Q39" s="2"/>
      <c r="R39" s="2"/>
      <c r="S39" s="2"/>
      <c r="T39" s="2"/>
      <c r="U39" s="2"/>
      <c r="V39" s="2"/>
      <c r="W39" s="2"/>
      <c r="X39" s="2"/>
      <c r="Y39" s="2"/>
      <c r="Z39" s="2"/>
      <c r="AA39" s="2"/>
      <c r="AB39" s="2"/>
      <c r="AC39" s="2"/>
      <c r="AD39" s="2"/>
      <c r="AE39" s="2"/>
      <c r="AF39" s="2"/>
      <c r="AG39" s="2"/>
    </row>
    <row r="40" spans="1:34" ht="22.2">
      <c r="A40" s="38"/>
      <c r="B40" s="37" t="str">
        <f ca="1">OFFSET(L!$C$1,MATCH("Declaration"&amp;ADDRESS(ROW(),COLUMN(),4),L!$A:$A,0)-1,SL,,)&amp;P40</f>
        <v xml:space="preserve">Gold  </v>
      </c>
      <c r="C40" s="9"/>
      <c r="D40" s="332"/>
      <c r="E40" s="333"/>
      <c r="F40" s="44"/>
      <c r="G40" s="334"/>
      <c r="H40" s="335"/>
      <c r="I40" s="335"/>
      <c r="J40" s="336"/>
      <c r="K40" s="33"/>
      <c r="L40" s="113"/>
      <c r="P40" s="42" t="str">
        <f>IF((OR(D$28="No",D$34="No")),"","(*)")</f>
        <v/>
      </c>
      <c r="Q40" s="2"/>
      <c r="R40" s="2"/>
      <c r="S40" s="2"/>
      <c r="T40" s="2"/>
      <c r="U40" s="2"/>
      <c r="V40" s="2"/>
      <c r="W40" s="2"/>
      <c r="X40" s="2"/>
      <c r="Y40" s="2"/>
      <c r="Z40" s="2"/>
      <c r="AA40" s="2"/>
      <c r="AB40" s="2"/>
      <c r="AC40" s="2"/>
      <c r="AD40" s="2"/>
      <c r="AE40" s="2"/>
      <c r="AF40" s="2"/>
      <c r="AG40" s="2"/>
    </row>
    <row r="41" spans="1:34" ht="22.2">
      <c r="A41" s="38"/>
      <c r="B41" s="37" t="str">
        <f ca="1">OFFSET(L!$C$1,MATCH("Declaration"&amp;ADDRESS(ROW(),COLUMN(),4),L!$A:$A,0)-1,SL,,)&amp;P41</f>
        <v xml:space="preserve">Tungsten  </v>
      </c>
      <c r="C41" s="9"/>
      <c r="D41" s="332"/>
      <c r="E41" s="333"/>
      <c r="F41" s="44"/>
      <c r="G41" s="334"/>
      <c r="H41" s="335"/>
      <c r="I41" s="335"/>
      <c r="J41" s="336"/>
      <c r="K41" s="33"/>
      <c r="L41" s="113"/>
      <c r="P41" s="42" t="str">
        <f>IF((OR(D$29="No",D$35="No")),"","(*)")</f>
        <v/>
      </c>
      <c r="Q41" s="2"/>
      <c r="R41" s="2"/>
      <c r="S41" s="2"/>
      <c r="T41" s="2"/>
      <c r="U41" s="2"/>
      <c r="V41" s="2"/>
      <c r="W41" s="2"/>
      <c r="X41" s="2"/>
      <c r="Y41" s="2"/>
      <c r="Z41" s="2"/>
      <c r="AA41" s="2"/>
      <c r="AB41" s="2"/>
      <c r="AC41" s="2"/>
      <c r="AD41" s="2"/>
      <c r="AE41" s="2"/>
      <c r="AF41" s="2"/>
      <c r="AG41" s="2"/>
    </row>
    <row r="42" spans="1:34" ht="17.399999999999999">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41" t="str">
        <f ca="1">D25</f>
        <v>Answer</v>
      </c>
      <c r="E43" s="341"/>
      <c r="F43" s="17"/>
      <c r="G43" s="41" t="str">
        <f ca="1">G25</f>
        <v>Comments</v>
      </c>
      <c r="H43" s="41"/>
      <c r="I43" s="41"/>
      <c r="J43" s="80"/>
      <c r="K43" s="33"/>
      <c r="L43" s="108"/>
      <c r="P43" s="42">
        <f>COUNTIF(D$26:D$29,"No")+COUNTIF(D$32:D$35,"No")</f>
        <v>3</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332"/>
      <c r="E44" s="333"/>
      <c r="F44" s="44"/>
      <c r="G44" s="334"/>
      <c r="H44" s="335"/>
      <c r="I44" s="335"/>
      <c r="J44" s="336"/>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332" t="s">
        <v>474</v>
      </c>
      <c r="E45" s="333"/>
      <c r="F45" s="44"/>
      <c r="G45" s="334"/>
      <c r="H45" s="335"/>
      <c r="I45" s="335"/>
      <c r="J45" s="336"/>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 xml:space="preserve">Gold  </v>
      </c>
      <c r="C46" s="9"/>
      <c r="D46" s="332"/>
      <c r="E46" s="333"/>
      <c r="F46" s="44"/>
      <c r="G46" s="334"/>
      <c r="H46" s="335"/>
      <c r="I46" s="335"/>
      <c r="J46" s="336"/>
      <c r="K46" s="33"/>
      <c r="L46" s="108"/>
      <c r="P46" s="42" t="str">
        <f>IF((OR(D$28="No",D$34="No")),"","(*)")</f>
        <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 xml:space="preserve">Tungsten  </v>
      </c>
      <c r="C47" s="9"/>
      <c r="D47" s="332"/>
      <c r="E47" s="333"/>
      <c r="F47" s="44"/>
      <c r="G47" s="334"/>
      <c r="H47" s="335"/>
      <c r="I47" s="335"/>
      <c r="J47" s="336"/>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41" t="str">
        <f ca="1">D25</f>
        <v>Answer</v>
      </c>
      <c r="E49" s="341"/>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2">
      <c r="A50" s="38"/>
      <c r="B50" s="37" t="str">
        <f ca="1">B38</f>
        <v xml:space="preserve">Tantalum  </v>
      </c>
      <c r="C50" s="9"/>
      <c r="D50" s="332"/>
      <c r="E50" s="333"/>
      <c r="F50" s="44"/>
      <c r="G50" s="334"/>
      <c r="H50" s="335"/>
      <c r="I50" s="335"/>
      <c r="J50" s="336"/>
      <c r="K50" s="33"/>
      <c r="L50" s="113"/>
      <c r="P50" s="2"/>
      <c r="Q50" s="2"/>
      <c r="R50" s="2"/>
      <c r="S50" s="2"/>
      <c r="T50" s="2"/>
      <c r="U50" s="2"/>
      <c r="V50" s="2"/>
      <c r="W50" s="2"/>
      <c r="X50" s="2"/>
      <c r="Y50" s="2"/>
      <c r="Z50" s="2"/>
      <c r="AA50" s="2"/>
      <c r="AB50" s="2"/>
      <c r="AC50" s="2"/>
      <c r="AD50" s="2"/>
      <c r="AE50" s="2"/>
      <c r="AF50" s="2"/>
      <c r="AG50" s="2"/>
      <c r="AH50" s="2"/>
    </row>
    <row r="51" spans="1:34" ht="22.2">
      <c r="A51" s="38"/>
      <c r="B51" s="37" t="str">
        <f ca="1">B39</f>
        <v>Tin  (*)</v>
      </c>
      <c r="C51" s="9"/>
      <c r="D51" s="332" t="s">
        <v>474</v>
      </c>
      <c r="E51" s="333"/>
      <c r="F51" s="44"/>
      <c r="G51" s="334"/>
      <c r="H51" s="335"/>
      <c r="I51" s="335"/>
      <c r="J51" s="336"/>
      <c r="K51" s="33"/>
      <c r="L51" s="113"/>
      <c r="P51" s="2"/>
      <c r="Q51" s="2"/>
      <c r="R51" s="2"/>
      <c r="S51" s="2"/>
      <c r="T51" s="2"/>
      <c r="U51" s="2"/>
      <c r="V51" s="2"/>
      <c r="W51" s="2"/>
      <c r="X51" s="2"/>
      <c r="Y51" s="2"/>
      <c r="Z51" s="2"/>
      <c r="AA51" s="2"/>
      <c r="AB51" s="2"/>
      <c r="AC51" s="2"/>
      <c r="AD51" s="2"/>
      <c r="AE51" s="2"/>
      <c r="AF51" s="2"/>
      <c r="AG51" s="2"/>
      <c r="AH51" s="2"/>
    </row>
    <row r="52" spans="1:34" ht="22.2">
      <c r="A52" s="38"/>
      <c r="B52" s="37" t="str">
        <f ca="1">B40</f>
        <v xml:space="preserve">Gold  </v>
      </c>
      <c r="C52" s="9"/>
      <c r="D52" s="332"/>
      <c r="E52" s="333"/>
      <c r="F52" s="44"/>
      <c r="G52" s="334"/>
      <c r="H52" s="335"/>
      <c r="I52" s="335"/>
      <c r="J52" s="336"/>
      <c r="K52" s="33"/>
      <c r="L52" s="113"/>
      <c r="P52" s="2"/>
      <c r="Q52" s="2"/>
      <c r="R52" s="2"/>
      <c r="S52" s="2"/>
      <c r="T52" s="2"/>
      <c r="U52" s="2"/>
      <c r="V52" s="2"/>
      <c r="W52" s="2"/>
      <c r="X52" s="2"/>
      <c r="Y52" s="2"/>
      <c r="Z52" s="2"/>
      <c r="AA52" s="2"/>
      <c r="AB52" s="2"/>
      <c r="AC52" s="2"/>
      <c r="AD52" s="2"/>
      <c r="AE52" s="2"/>
      <c r="AF52" s="2"/>
      <c r="AG52" s="2"/>
      <c r="AH52" s="2"/>
    </row>
    <row r="53" spans="1:34" ht="22.2">
      <c r="A53" s="38"/>
      <c r="B53" s="37" t="str">
        <f ca="1">B41</f>
        <v xml:space="preserve">Tungsten  </v>
      </c>
      <c r="C53" s="9"/>
      <c r="D53" s="332"/>
      <c r="E53" s="333"/>
      <c r="F53" s="44"/>
      <c r="G53" s="334"/>
      <c r="H53" s="335"/>
      <c r="I53" s="335"/>
      <c r="J53" s="336"/>
      <c r="K53" s="33"/>
      <c r="L53" s="113"/>
      <c r="P53" s="2"/>
      <c r="Q53" s="2"/>
      <c r="R53" s="2"/>
      <c r="S53" s="2"/>
      <c r="T53" s="2"/>
      <c r="U53" s="2"/>
      <c r="V53" s="2"/>
      <c r="W53" s="2"/>
      <c r="X53" s="2"/>
      <c r="Y53" s="2"/>
      <c r="Z53" s="2"/>
      <c r="AA53" s="2"/>
      <c r="AB53" s="2"/>
      <c r="AC53" s="2"/>
      <c r="AD53" s="2"/>
      <c r="AE53" s="2"/>
      <c r="AF53" s="2"/>
      <c r="AG53" s="2"/>
      <c r="AH53" s="2"/>
    </row>
    <row r="54" spans="1:34" ht="17.399999999999999">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41" t="str">
        <f ca="1">D25</f>
        <v>Answer</v>
      </c>
      <c r="E55" s="341"/>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2">
      <c r="A56" s="38"/>
      <c r="B56" s="37" t="str">
        <f ca="1">B38</f>
        <v xml:space="preserve">Tantalum  </v>
      </c>
      <c r="C56" s="32"/>
      <c r="D56" s="353"/>
      <c r="E56" s="354"/>
      <c r="F56" s="44"/>
      <c r="G56" s="334"/>
      <c r="H56" s="335"/>
      <c r="I56" s="335"/>
      <c r="J56" s="336"/>
      <c r="K56" s="33"/>
      <c r="L56" s="113"/>
      <c r="P56" s="2"/>
      <c r="Q56" s="2"/>
      <c r="R56" s="2"/>
      <c r="S56" s="2"/>
      <c r="T56" s="2"/>
      <c r="U56" s="2"/>
      <c r="V56" s="2"/>
      <c r="W56" s="2"/>
      <c r="X56" s="2"/>
      <c r="Y56" s="2"/>
      <c r="Z56" s="2"/>
      <c r="AA56" s="2"/>
      <c r="AB56" s="2"/>
      <c r="AC56" s="2"/>
      <c r="AD56" s="2"/>
      <c r="AE56" s="2"/>
      <c r="AF56" s="2"/>
      <c r="AG56" s="2"/>
      <c r="AH56" s="2"/>
    </row>
    <row r="57" spans="1:34" ht="22.2">
      <c r="A57" s="38"/>
      <c r="B57" s="37" t="str">
        <f ca="1">B39</f>
        <v>Tin  (*)</v>
      </c>
      <c r="C57" s="32"/>
      <c r="D57" s="353" t="s">
        <v>15879</v>
      </c>
      <c r="E57" s="354"/>
      <c r="F57" s="44"/>
      <c r="G57" s="334"/>
      <c r="H57" s="335"/>
      <c r="I57" s="335"/>
      <c r="J57" s="336"/>
      <c r="K57" s="33"/>
      <c r="L57" s="113"/>
      <c r="P57" s="2"/>
      <c r="Q57" s="2"/>
      <c r="R57" s="2"/>
      <c r="S57" s="2"/>
      <c r="T57" s="2"/>
      <c r="U57" s="2"/>
      <c r="V57" s="2"/>
      <c r="W57" s="2"/>
      <c r="X57" s="2"/>
      <c r="Y57" s="2"/>
      <c r="Z57" s="2"/>
      <c r="AA57" s="2"/>
      <c r="AB57" s="2"/>
      <c r="AC57" s="2"/>
      <c r="AD57" s="2"/>
      <c r="AE57" s="2"/>
      <c r="AF57" s="2"/>
      <c r="AG57" s="2"/>
      <c r="AH57" s="2"/>
    </row>
    <row r="58" spans="1:34" ht="22.2">
      <c r="A58" s="38"/>
      <c r="B58" s="37" t="str">
        <f ca="1">B40</f>
        <v xml:space="preserve">Gold  </v>
      </c>
      <c r="C58" s="32"/>
      <c r="D58" s="353"/>
      <c r="E58" s="354"/>
      <c r="F58" s="44"/>
      <c r="G58" s="334"/>
      <c r="H58" s="335"/>
      <c r="I58" s="335"/>
      <c r="J58" s="336"/>
      <c r="K58" s="33"/>
      <c r="L58" s="113"/>
      <c r="P58" s="2"/>
      <c r="Q58" s="2"/>
      <c r="R58" s="2"/>
      <c r="S58" s="2"/>
      <c r="T58" s="2"/>
      <c r="U58" s="2"/>
      <c r="V58" s="2"/>
      <c r="W58" s="2"/>
      <c r="X58" s="2"/>
      <c r="Y58" s="2"/>
      <c r="Z58" s="2"/>
      <c r="AA58" s="2"/>
      <c r="AB58" s="2"/>
      <c r="AC58" s="2"/>
      <c r="AD58" s="2"/>
      <c r="AE58" s="2"/>
      <c r="AF58" s="2"/>
      <c r="AG58" s="2"/>
      <c r="AH58" s="2"/>
    </row>
    <row r="59" spans="1:34" ht="22.2">
      <c r="A59" s="38"/>
      <c r="B59" s="37" t="str">
        <f ca="1">B41</f>
        <v xml:space="preserve">Tungsten  </v>
      </c>
      <c r="C59" s="32"/>
      <c r="D59" s="353"/>
      <c r="E59" s="354"/>
      <c r="F59" s="44"/>
      <c r="G59" s="334"/>
      <c r="H59" s="335"/>
      <c r="I59" s="335"/>
      <c r="J59" s="336"/>
      <c r="K59" s="33"/>
      <c r="L59" s="113"/>
      <c r="P59" s="2"/>
      <c r="Q59" s="2"/>
      <c r="R59" s="2"/>
      <c r="S59" s="2"/>
      <c r="T59" s="2"/>
      <c r="U59" s="2"/>
      <c r="V59" s="2"/>
      <c r="W59" s="2"/>
      <c r="X59" s="2"/>
      <c r="Y59" s="2"/>
      <c r="Z59" s="2"/>
      <c r="AA59" s="2"/>
      <c r="AB59" s="2"/>
      <c r="AC59" s="2"/>
      <c r="AD59" s="2"/>
      <c r="AE59" s="2"/>
      <c r="AF59" s="2"/>
      <c r="AG59" s="2"/>
      <c r="AH59" s="2"/>
    </row>
    <row r="60" spans="1:34" ht="16.2">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41" t="str">
        <f ca="1">D25</f>
        <v>Answer</v>
      </c>
      <c r="E61" s="341"/>
      <c r="F61" s="17"/>
      <c r="G61" s="41" t="str">
        <f ca="1">G25</f>
        <v>Comments</v>
      </c>
      <c r="H61" s="338"/>
      <c r="I61" s="338"/>
      <c r="J61" s="338"/>
      <c r="K61" s="33"/>
      <c r="L61" s="108" t="s">
        <v>1195</v>
      </c>
      <c r="M61" s="109"/>
      <c r="P61" s="2"/>
      <c r="Q61" s="2"/>
      <c r="R61" s="2"/>
      <c r="S61" s="2"/>
      <c r="T61" s="2"/>
      <c r="U61" s="2"/>
      <c r="V61" s="2"/>
      <c r="W61" s="2"/>
      <c r="X61" s="2"/>
      <c r="Y61" s="2"/>
      <c r="Z61" s="2"/>
      <c r="AA61" s="2"/>
      <c r="AB61" s="2"/>
      <c r="AC61" s="2"/>
      <c r="AD61" s="2"/>
      <c r="AE61" s="2"/>
      <c r="AF61" s="2"/>
      <c r="AG61" s="2"/>
      <c r="AH61" s="2"/>
    </row>
    <row r="62" spans="1:34" ht="22.2">
      <c r="A62" s="38"/>
      <c r="B62" s="37" t="str">
        <f ca="1">B38</f>
        <v xml:space="preserve">Tantalum  </v>
      </c>
      <c r="C62" s="9"/>
      <c r="D62" s="351"/>
      <c r="E62" s="352"/>
      <c r="F62" s="44"/>
      <c r="G62" s="334"/>
      <c r="H62" s="335"/>
      <c r="I62" s="335"/>
      <c r="J62" s="336"/>
      <c r="K62" s="33"/>
      <c r="L62" s="113"/>
      <c r="P62" s="2"/>
      <c r="Q62" s="2"/>
      <c r="R62" s="2"/>
      <c r="S62" s="2"/>
      <c r="T62" s="2"/>
      <c r="U62" s="2"/>
      <c r="V62" s="2"/>
      <c r="W62" s="2"/>
      <c r="X62" s="2"/>
      <c r="Y62" s="2"/>
      <c r="Z62" s="2"/>
      <c r="AA62" s="2"/>
      <c r="AB62" s="2"/>
      <c r="AC62" s="2"/>
      <c r="AD62" s="2"/>
      <c r="AE62" s="2"/>
      <c r="AF62" s="2"/>
      <c r="AG62" s="2"/>
      <c r="AH62" s="2"/>
    </row>
    <row r="63" spans="1:34" ht="22.2">
      <c r="A63" s="38"/>
      <c r="B63" s="37" t="str">
        <f ca="1">B39</f>
        <v>Tin  (*)</v>
      </c>
      <c r="C63" s="9"/>
      <c r="D63" s="332" t="s">
        <v>473</v>
      </c>
      <c r="E63" s="333"/>
      <c r="F63" s="44"/>
      <c r="G63" s="334"/>
      <c r="H63" s="335"/>
      <c r="I63" s="335"/>
      <c r="J63" s="336"/>
      <c r="K63" s="33"/>
      <c r="L63" s="113"/>
      <c r="P63" s="2"/>
      <c r="Q63" s="2"/>
      <c r="R63" s="2"/>
      <c r="S63" s="2"/>
      <c r="T63" s="2"/>
      <c r="U63" s="2"/>
      <c r="V63" s="2"/>
      <c r="W63" s="2"/>
      <c r="X63" s="2"/>
      <c r="Y63" s="2"/>
      <c r="Z63" s="2"/>
      <c r="AA63" s="2"/>
      <c r="AB63" s="2"/>
      <c r="AC63" s="2"/>
      <c r="AD63" s="2"/>
      <c r="AE63" s="2"/>
      <c r="AF63" s="2"/>
      <c r="AG63" s="2"/>
      <c r="AH63" s="2"/>
    </row>
    <row r="64" spans="1:34" ht="22.2">
      <c r="A64" s="38"/>
      <c r="B64" s="37" t="str">
        <f ca="1">B40</f>
        <v xml:space="preserve">Gold  </v>
      </c>
      <c r="C64" s="9"/>
      <c r="D64" s="332"/>
      <c r="E64" s="333"/>
      <c r="F64" s="44"/>
      <c r="G64" s="334"/>
      <c r="H64" s="335"/>
      <c r="I64" s="335"/>
      <c r="J64" s="336"/>
      <c r="K64" s="33"/>
      <c r="L64" s="113"/>
      <c r="P64" s="2"/>
      <c r="Q64" s="2"/>
      <c r="R64" s="2"/>
      <c r="S64" s="2"/>
      <c r="T64" s="2"/>
      <c r="U64" s="2"/>
      <c r="V64" s="2"/>
      <c r="W64" s="2"/>
      <c r="X64" s="2"/>
      <c r="Y64" s="2"/>
      <c r="Z64" s="2"/>
      <c r="AA64" s="2"/>
      <c r="AB64" s="2"/>
      <c r="AC64" s="2"/>
      <c r="AD64" s="2"/>
      <c r="AE64" s="2"/>
      <c r="AF64" s="2"/>
      <c r="AG64" s="2"/>
      <c r="AH64" s="2"/>
    </row>
    <row r="65" spans="1:34" ht="22.2">
      <c r="A65" s="38"/>
      <c r="B65" s="37" t="str">
        <f ca="1">B41</f>
        <v xml:space="preserve">Tungsten  </v>
      </c>
      <c r="C65" s="9"/>
      <c r="D65" s="332"/>
      <c r="E65" s="333"/>
      <c r="F65" s="44"/>
      <c r="G65" s="334"/>
      <c r="H65" s="335"/>
      <c r="I65" s="335"/>
      <c r="J65" s="336"/>
      <c r="K65" s="33"/>
      <c r="L65" s="113"/>
      <c r="P65" s="2"/>
      <c r="Q65" s="2"/>
      <c r="R65" s="2"/>
      <c r="S65" s="2"/>
      <c r="T65" s="2"/>
      <c r="U65" s="2"/>
      <c r="V65" s="2"/>
      <c r="W65" s="2"/>
      <c r="X65" s="2"/>
      <c r="Y65" s="2"/>
      <c r="Z65" s="2"/>
      <c r="AA65" s="2"/>
      <c r="AB65" s="2"/>
      <c r="AC65" s="2"/>
      <c r="AD65" s="2"/>
      <c r="AE65" s="2"/>
      <c r="AF65" s="2"/>
      <c r="AG65" s="2"/>
      <c r="AH65" s="2"/>
    </row>
    <row r="66" spans="1:34" ht="16.2">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41" t="str">
        <f ca="1">D25</f>
        <v>Answer</v>
      </c>
      <c r="E67" s="341"/>
      <c r="F67" s="17"/>
      <c r="G67" s="41" t="str">
        <f ca="1">G25</f>
        <v>Comments</v>
      </c>
      <c r="H67" s="338" t="str">
        <f>IF(Q75="(*)","Click here to enter smelter names","")</f>
        <v/>
      </c>
      <c r="I67" s="338"/>
      <c r="J67" s="338"/>
      <c r="K67" s="33"/>
      <c r="L67" s="108" t="s">
        <v>1195</v>
      </c>
      <c r="M67" s="109"/>
      <c r="P67" s="2"/>
      <c r="Q67" s="2"/>
      <c r="R67" s="2"/>
      <c r="S67" s="2"/>
      <c r="T67" s="2"/>
      <c r="U67" s="2"/>
      <c r="V67" s="2"/>
      <c r="W67" s="2"/>
      <c r="X67" s="2"/>
      <c r="Y67" s="2"/>
      <c r="Z67" s="2"/>
      <c r="AA67" s="2"/>
      <c r="AB67" s="2"/>
      <c r="AC67" s="2"/>
      <c r="AD67" s="2"/>
      <c r="AE67" s="2"/>
      <c r="AF67" s="2"/>
      <c r="AG67" s="2"/>
      <c r="AH67" s="2"/>
    </row>
    <row r="68" spans="1:34" ht="22.2">
      <c r="A68" s="38"/>
      <c r="B68" s="37" t="str">
        <f ca="1">B38</f>
        <v xml:space="preserve">Tantalum  </v>
      </c>
      <c r="C68" s="32"/>
      <c r="D68" s="332"/>
      <c r="E68" s="333"/>
      <c r="F68" s="45"/>
      <c r="G68" s="334"/>
      <c r="H68" s="335"/>
      <c r="I68" s="335"/>
      <c r="J68" s="336"/>
      <c r="K68" s="33"/>
      <c r="L68" s="113"/>
      <c r="P68" s="2"/>
      <c r="Q68" s="2"/>
      <c r="R68" s="2"/>
      <c r="S68" s="2"/>
      <c r="T68" s="2"/>
      <c r="U68" s="2"/>
      <c r="V68" s="2"/>
      <c r="W68" s="2"/>
      <c r="X68" s="2"/>
      <c r="Y68" s="2"/>
      <c r="Z68" s="2"/>
      <c r="AA68" s="2"/>
      <c r="AB68" s="2"/>
      <c r="AC68" s="2"/>
      <c r="AD68" s="2"/>
      <c r="AE68" s="2"/>
      <c r="AF68" s="2"/>
      <c r="AG68" s="2"/>
      <c r="AH68" s="2"/>
    </row>
    <row r="69" spans="1:34" ht="22.2">
      <c r="A69" s="38"/>
      <c r="B69" s="37" t="str">
        <f ca="1">B39</f>
        <v>Tin  (*)</v>
      </c>
      <c r="C69" s="32"/>
      <c r="D69" s="332" t="s">
        <v>473</v>
      </c>
      <c r="E69" s="333"/>
      <c r="F69" s="45"/>
      <c r="G69" s="334"/>
      <c r="H69" s="335"/>
      <c r="I69" s="335"/>
      <c r="J69" s="336"/>
      <c r="K69" s="33"/>
      <c r="L69" s="113"/>
      <c r="P69" s="2"/>
      <c r="Q69" s="2"/>
      <c r="R69" s="2"/>
      <c r="S69" s="2"/>
      <c r="T69" s="2"/>
      <c r="U69" s="2"/>
      <c r="V69" s="2"/>
      <c r="W69" s="2"/>
      <c r="X69" s="2"/>
      <c r="Y69" s="2"/>
      <c r="Z69" s="2"/>
      <c r="AA69" s="2"/>
      <c r="AB69" s="2"/>
      <c r="AC69" s="2"/>
      <c r="AD69" s="2"/>
      <c r="AE69" s="2"/>
      <c r="AF69" s="2"/>
      <c r="AG69" s="2"/>
      <c r="AH69" s="2"/>
    </row>
    <row r="70" spans="1:34" ht="22.2">
      <c r="A70" s="38"/>
      <c r="B70" s="37" t="str">
        <f ca="1">B40</f>
        <v xml:space="preserve">Gold  </v>
      </c>
      <c r="C70" s="32"/>
      <c r="D70" s="332"/>
      <c r="E70" s="333"/>
      <c r="F70" s="45"/>
      <c r="G70" s="334"/>
      <c r="H70" s="335"/>
      <c r="I70" s="335"/>
      <c r="J70" s="336"/>
      <c r="K70" s="33"/>
      <c r="L70" s="113"/>
      <c r="P70" s="2"/>
      <c r="Q70" s="2"/>
      <c r="R70" s="2"/>
      <c r="S70" s="2"/>
      <c r="T70" s="2"/>
      <c r="U70" s="2"/>
      <c r="V70" s="2"/>
      <c r="W70" s="2"/>
      <c r="X70" s="2"/>
      <c r="Y70" s="2"/>
      <c r="Z70" s="2"/>
      <c r="AA70" s="2"/>
      <c r="AB70" s="2"/>
      <c r="AC70" s="2"/>
      <c r="AD70" s="2"/>
      <c r="AE70" s="2"/>
      <c r="AF70" s="2"/>
      <c r="AG70" s="2"/>
      <c r="AH70" s="2"/>
    </row>
    <row r="71" spans="1:34" ht="22.2">
      <c r="A71" s="35"/>
      <c r="B71" s="37" t="str">
        <f ca="1">B41</f>
        <v xml:space="preserve">Tungsten  </v>
      </c>
      <c r="C71" s="46"/>
      <c r="D71" s="332"/>
      <c r="E71" s="333"/>
      <c r="F71" s="47"/>
      <c r="G71" s="334"/>
      <c r="H71" s="335"/>
      <c r="I71" s="335"/>
      <c r="J71" s="336"/>
      <c r="K71" s="36"/>
      <c r="L71" s="114"/>
      <c r="P71" s="2"/>
      <c r="Q71" s="2"/>
      <c r="R71" s="2"/>
      <c r="S71" s="2"/>
      <c r="T71" s="2"/>
      <c r="U71" s="2"/>
      <c r="V71" s="2"/>
      <c r="W71" s="2"/>
      <c r="X71" s="2"/>
      <c r="Y71" s="2"/>
      <c r="Z71" s="2"/>
      <c r="AA71" s="2"/>
      <c r="AB71" s="2"/>
      <c r="AC71" s="2"/>
      <c r="AD71" s="2"/>
      <c r="AE71" s="2"/>
      <c r="AF71" s="2"/>
      <c r="AG71" s="2"/>
      <c r="AH71" s="2"/>
    </row>
    <row r="72" spans="1:34" ht="16.2">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6.2">
      <c r="A73" s="38"/>
      <c r="B73" s="337" t="str">
        <f ca="1">OFFSET(L!$C$1,MATCH("Declaration"&amp;ADDRESS(ROW(),COLUMN(),4),L!$A:$A,0)-1,SL,,)</f>
        <v>Answer the Following Questions at a Company Level</v>
      </c>
      <c r="C73" s="337"/>
      <c r="D73" s="337"/>
      <c r="E73" s="337"/>
      <c r="F73" s="337"/>
      <c r="G73" s="337"/>
      <c r="H73" s="337"/>
      <c r="I73" s="337"/>
      <c r="J73" s="337"/>
      <c r="K73" s="33"/>
      <c r="L73" s="97"/>
      <c r="P73" s="2"/>
      <c r="Q73" s="2"/>
      <c r="R73" s="2"/>
      <c r="S73" s="2"/>
      <c r="T73" s="2"/>
      <c r="U73" s="2"/>
      <c r="V73" s="2"/>
      <c r="W73" s="2"/>
      <c r="X73" s="2"/>
      <c r="Y73" s="2"/>
      <c r="Z73" s="2"/>
      <c r="AA73" s="2"/>
      <c r="AB73" s="2"/>
      <c r="AC73" s="2"/>
      <c r="AD73" s="2"/>
      <c r="AE73" s="2"/>
      <c r="AF73" s="2"/>
      <c r="AG73" s="2"/>
      <c r="AH73" s="2"/>
    </row>
    <row r="74" spans="1:34" ht="16.2">
      <c r="A74" s="48"/>
      <c r="B74" s="49" t="str">
        <f ca="1">OFFSET(L!$C$1,MATCH("Declaration"&amp;ADDRESS(ROW(),COLUMN(),4),L!$A:$A,0)-1,SL,,)</f>
        <v>Question</v>
      </c>
      <c r="C74" s="78"/>
      <c r="D74" s="339" t="str">
        <f ca="1">D25</f>
        <v>Answer</v>
      </c>
      <c r="E74" s="339"/>
      <c r="F74" s="50"/>
      <c r="G74" s="339" t="str">
        <f ca="1">G25</f>
        <v>Comments</v>
      </c>
      <c r="H74" s="339" t="e">
        <f>HLOOKUP(SL,LT,$O74,0)</f>
        <v>#NAME?</v>
      </c>
      <c r="I74" s="339"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2.4">
      <c r="A75" s="38"/>
      <c r="B75" s="53" t="str">
        <f ca="1">OFFSET(L!$C$1,MATCH("Declaration"&amp;ADDRESS(ROW(),COLUMN(),4),L!$A:$A,0)-1,SL,,)&amp;$Q$37</f>
        <v>A. Have you established a responsible minerals sourcing policy? (*)</v>
      </c>
      <c r="C75" s="54"/>
      <c r="D75" s="332" t="s">
        <v>473</v>
      </c>
      <c r="E75" s="333"/>
      <c r="F75" s="54"/>
      <c r="G75" s="334"/>
      <c r="H75" s="335"/>
      <c r="I75" s="335"/>
      <c r="J75" s="336"/>
      <c r="K75" s="33"/>
      <c r="L75" s="110" t="s">
        <v>1196</v>
      </c>
      <c r="M75" s="109"/>
      <c r="P75" s="2"/>
      <c r="Q75" s="2"/>
      <c r="R75" s="2"/>
      <c r="S75" s="2"/>
      <c r="T75" s="2"/>
      <c r="U75" s="2"/>
      <c r="V75" s="2"/>
      <c r="W75" s="2"/>
      <c r="X75" s="2"/>
      <c r="Y75" s="2"/>
      <c r="Z75" s="2"/>
      <c r="AA75" s="2"/>
      <c r="AB75" s="2"/>
      <c r="AC75" s="2"/>
      <c r="AD75" s="2"/>
      <c r="AE75" s="2"/>
      <c r="AF75" s="2"/>
      <c r="AG75" s="2"/>
      <c r="AH75" s="2"/>
    </row>
    <row r="76" spans="1:34" ht="16.2">
      <c r="A76" s="38"/>
      <c r="B76" s="55"/>
      <c r="C76" s="11"/>
      <c r="D76" s="1"/>
      <c r="E76" s="1"/>
      <c r="F76" s="11"/>
      <c r="G76" s="340"/>
      <c r="H76" s="340"/>
      <c r="I76" s="340"/>
      <c r="J76" s="340"/>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332" t="s">
        <v>473</v>
      </c>
      <c r="E77" s="333"/>
      <c r="F77" s="54"/>
      <c r="G77" s="360" t="s">
        <v>15880</v>
      </c>
      <c r="H77" s="361"/>
      <c r="I77" s="361"/>
      <c r="J77" s="362"/>
      <c r="K77" s="33"/>
      <c r="L77" s="110" t="s">
        <v>1197</v>
      </c>
      <c r="M77" s="109"/>
      <c r="P77" s="2"/>
      <c r="Q77" s="2"/>
      <c r="R77" s="2"/>
      <c r="S77" s="2"/>
      <c r="T77" s="2"/>
      <c r="U77" s="2"/>
      <c r="V77" s="2"/>
      <c r="W77" s="2"/>
      <c r="X77" s="2"/>
      <c r="Y77" s="2"/>
      <c r="Z77" s="2"/>
      <c r="AA77" s="2"/>
      <c r="AB77" s="2"/>
      <c r="AC77" s="2"/>
      <c r="AD77" s="2"/>
      <c r="AE77" s="2"/>
      <c r="AF77" s="2"/>
      <c r="AG77" s="2"/>
      <c r="AH77" s="2"/>
    </row>
    <row r="78" spans="1:34" ht="16.2">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332" t="s">
        <v>473</v>
      </c>
      <c r="E79" s="333"/>
      <c r="F79" s="54"/>
      <c r="G79" s="334"/>
      <c r="H79" s="335"/>
      <c r="I79" s="335"/>
      <c r="J79" s="336"/>
      <c r="K79" s="33"/>
      <c r="L79" s="110" t="s">
        <v>1197</v>
      </c>
      <c r="M79" s="109"/>
      <c r="P79" s="2"/>
      <c r="Q79" s="2"/>
      <c r="R79" s="2"/>
      <c r="S79" s="2"/>
      <c r="T79" s="2"/>
      <c r="U79" s="2"/>
      <c r="V79" s="2"/>
      <c r="W79" s="2"/>
      <c r="X79" s="2"/>
      <c r="Y79" s="2"/>
      <c r="Z79" s="2"/>
      <c r="AA79" s="2"/>
      <c r="AB79" s="2"/>
      <c r="AC79" s="2"/>
      <c r="AD79" s="2"/>
      <c r="AE79" s="2"/>
      <c r="AF79" s="2"/>
      <c r="AG79" s="2"/>
      <c r="AH79" s="2"/>
    </row>
    <row r="80" spans="1:34" ht="16.2">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332" t="s">
        <v>473</v>
      </c>
      <c r="E81" s="333"/>
      <c r="F81" s="54"/>
      <c r="G81" s="334"/>
      <c r="H81" s="335"/>
      <c r="I81" s="335"/>
      <c r="J81" s="336"/>
      <c r="K81" s="33"/>
      <c r="L81" s="110" t="s">
        <v>1256</v>
      </c>
      <c r="M81" s="109"/>
      <c r="P81" s="2"/>
      <c r="Q81" s="2"/>
      <c r="R81" s="2"/>
      <c r="S81" s="2"/>
      <c r="T81" s="2"/>
      <c r="U81" s="2"/>
      <c r="V81" s="2"/>
      <c r="W81" s="2"/>
      <c r="X81" s="2"/>
      <c r="Y81" s="2"/>
      <c r="Z81" s="2"/>
      <c r="AA81" s="2"/>
      <c r="AB81" s="2"/>
      <c r="AC81" s="2"/>
      <c r="AD81" s="2"/>
      <c r="AE81" s="2"/>
      <c r="AF81" s="2"/>
      <c r="AG81" s="2"/>
      <c r="AH81" s="2"/>
    </row>
    <row r="82" spans="1:34" ht="16.2">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332" t="s">
        <v>14427</v>
      </c>
      <c r="E83" s="333"/>
      <c r="F83" s="54"/>
      <c r="G83" s="334"/>
      <c r="H83" s="335"/>
      <c r="I83" s="335"/>
      <c r="J83" s="336"/>
      <c r="K83" s="33"/>
      <c r="L83" s="110" t="s">
        <v>1197</v>
      </c>
      <c r="M83" s="109"/>
      <c r="P83" s="2"/>
      <c r="Q83" s="2"/>
      <c r="R83" s="2"/>
      <c r="S83" s="2"/>
      <c r="T83" s="2"/>
      <c r="U83" s="2"/>
      <c r="V83" s="2"/>
      <c r="W83" s="2"/>
      <c r="X83" s="2"/>
      <c r="Y83" s="2"/>
      <c r="Z83" s="2"/>
      <c r="AA83" s="2"/>
      <c r="AB83" s="2"/>
      <c r="AC83" s="2"/>
      <c r="AD83" s="2"/>
      <c r="AE83" s="2"/>
      <c r="AF83" s="2"/>
      <c r="AG83" s="2"/>
      <c r="AH83" s="2"/>
    </row>
    <row r="84" spans="1:34" ht="16.2">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45" t="s">
        <v>473</v>
      </c>
      <c r="E85" s="346"/>
      <c r="F85" s="54"/>
      <c r="G85" s="334"/>
      <c r="H85" s="335"/>
      <c r="I85" s="335"/>
      <c r="J85" s="336"/>
      <c r="K85" s="33"/>
      <c r="L85" s="110" t="s">
        <v>1197</v>
      </c>
      <c r="M85" s="109"/>
      <c r="P85" s="2"/>
      <c r="Q85" s="2"/>
      <c r="R85" s="2"/>
      <c r="S85" s="2"/>
      <c r="T85" s="2"/>
      <c r="U85" s="2"/>
      <c r="V85" s="2"/>
      <c r="W85" s="2"/>
      <c r="X85" s="2"/>
      <c r="Y85" s="2"/>
      <c r="Z85" s="2"/>
      <c r="AA85" s="2"/>
      <c r="AB85" s="2"/>
      <c r="AC85" s="2"/>
      <c r="AD85" s="2"/>
      <c r="AE85" s="2"/>
      <c r="AF85" s="2"/>
      <c r="AG85" s="2"/>
      <c r="AH85" s="2"/>
    </row>
    <row r="86" spans="1:34" ht="16.2">
      <c r="A86" s="38"/>
      <c r="B86" s="58"/>
      <c r="C86" s="11"/>
      <c r="D86" s="1"/>
      <c r="E86" s="1"/>
      <c r="F86" s="12"/>
      <c r="G86" s="340"/>
      <c r="H86" s="340"/>
      <c r="I86" s="340"/>
      <c r="J86" s="340"/>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332" t="s">
        <v>473</v>
      </c>
      <c r="E87" s="333"/>
      <c r="F87" s="54"/>
      <c r="G87" s="334"/>
      <c r="H87" s="335"/>
      <c r="I87" s="335"/>
      <c r="J87" s="336"/>
      <c r="K87" s="33"/>
      <c r="L87" s="110" t="s">
        <v>1195</v>
      </c>
      <c r="M87" s="109"/>
      <c r="P87" s="2"/>
      <c r="Q87" s="2"/>
      <c r="R87" s="2"/>
      <c r="S87" s="2"/>
      <c r="T87" s="2"/>
      <c r="U87" s="2"/>
      <c r="V87" s="2"/>
      <c r="W87" s="2"/>
      <c r="X87" s="2"/>
      <c r="Y87" s="2"/>
      <c r="Z87" s="2"/>
      <c r="AA87" s="2"/>
      <c r="AB87" s="2"/>
      <c r="AC87" s="2"/>
      <c r="AD87" s="2"/>
      <c r="AE87" s="2"/>
      <c r="AF87" s="2"/>
      <c r="AG87" s="2"/>
      <c r="AH87" s="2"/>
    </row>
    <row r="88" spans="1:34" ht="16.2">
      <c r="A88" s="38"/>
      <c r="B88" s="55"/>
      <c r="C88" s="11"/>
      <c r="D88" s="1"/>
      <c r="E88" s="1"/>
      <c r="F88" s="12"/>
      <c r="G88" s="347"/>
      <c r="H88" s="347"/>
      <c r="I88" s="347"/>
      <c r="J88" s="347"/>
      <c r="K88" s="33"/>
      <c r="L88" s="110"/>
      <c r="M88" s="109"/>
      <c r="P88" s="2"/>
      <c r="Q88" s="2"/>
      <c r="R88" s="2"/>
      <c r="S88" s="2"/>
      <c r="T88" s="2"/>
      <c r="U88" s="2"/>
      <c r="V88" s="2"/>
      <c r="W88" s="2"/>
      <c r="X88" s="2"/>
      <c r="Y88" s="2"/>
      <c r="Z88" s="2"/>
      <c r="AA88" s="2"/>
      <c r="AB88" s="2"/>
      <c r="AC88" s="2"/>
      <c r="AD88" s="2"/>
      <c r="AE88" s="2"/>
      <c r="AF88" s="2"/>
      <c r="AG88" s="2"/>
      <c r="AH88" s="2"/>
    </row>
    <row r="89" spans="1:34" ht="32.4">
      <c r="A89" s="38"/>
      <c r="B89" s="53" t="str">
        <f ca="1">OFFSET(L!$C$1,MATCH("Declaration"&amp;ADDRESS(ROW(),COLUMN(),4),L!$A:$A,0)-1,SL,,)&amp;$Q$37</f>
        <v>H. Is your company required to file an annual conflict minerals disclosure? (*)</v>
      </c>
      <c r="C89" s="54"/>
      <c r="D89" s="332" t="s">
        <v>474</v>
      </c>
      <c r="E89" s="333"/>
      <c r="F89" s="54"/>
      <c r="G89" s="334"/>
      <c r="H89" s="335"/>
      <c r="I89" s="335"/>
      <c r="J89" s="336"/>
      <c r="K89" s="33"/>
      <c r="L89" s="110" t="s">
        <v>1197</v>
      </c>
      <c r="M89" s="109"/>
      <c r="P89" s="2"/>
      <c r="Q89" s="2"/>
      <c r="R89" s="2"/>
      <c r="S89" s="2"/>
      <c r="T89" s="2"/>
      <c r="U89" s="2"/>
      <c r="V89" s="2"/>
      <c r="W89" s="2"/>
      <c r="X89" s="2"/>
      <c r="Y89" s="2"/>
      <c r="Z89" s="2"/>
      <c r="AA89" s="2"/>
      <c r="AB89" s="2"/>
      <c r="AC89" s="2"/>
      <c r="AD89" s="2"/>
      <c r="AE89" s="2"/>
      <c r="AF89" s="2"/>
      <c r="AG89" s="2"/>
      <c r="AH89" s="2"/>
    </row>
    <row r="90" spans="1:34" ht="16.2">
      <c r="A90" s="38"/>
      <c r="B90" s="344" t="str">
        <f>IF(OR($D$8="",$I$3=""),"","Click here to check required fields completion")</f>
        <v/>
      </c>
      <c r="C90" s="344"/>
      <c r="D90" s="344"/>
      <c r="E90" s="344"/>
      <c r="F90" s="344"/>
      <c r="G90" s="344"/>
      <c r="H90" s="344"/>
      <c r="I90" s="344"/>
      <c r="J90" s="344"/>
      <c r="K90" s="33"/>
      <c r="L90" s="97"/>
      <c r="P90" s="2"/>
      <c r="Q90" s="2"/>
      <c r="R90" s="2"/>
      <c r="S90" s="2"/>
      <c r="T90" s="2"/>
      <c r="U90" s="2"/>
      <c r="V90" s="2"/>
      <c r="W90" s="2"/>
      <c r="X90" s="2"/>
      <c r="Y90" s="2"/>
      <c r="Z90" s="2"/>
      <c r="AA90" s="2"/>
      <c r="AB90" s="2"/>
      <c r="AC90" s="2"/>
      <c r="AD90" s="2"/>
      <c r="AE90" s="2"/>
      <c r="AF90" s="2"/>
      <c r="AG90" s="2"/>
      <c r="AH90" s="2"/>
    </row>
    <row r="91" spans="1:34" ht="16.8" thickBot="1">
      <c r="A91" s="342" t="str">
        <f ca="1">OFFSET(L!$C$1,MATCH("General"&amp;"Cpy",L!$A:$A,0)-1,SL,,)</f>
        <v>© 2026 Responsible Minerals Initiative. All rights reserved.</v>
      </c>
      <c r="B91" s="343"/>
      <c r="C91" s="343"/>
      <c r="D91" s="343"/>
      <c r="E91" s="343"/>
      <c r="F91" s="343"/>
      <c r="G91" s="343"/>
      <c r="H91" s="343"/>
      <c r="I91" s="343"/>
      <c r="J91" s="343"/>
      <c r="K91" s="59"/>
      <c r="L91" s="97"/>
      <c r="P91" s="2"/>
      <c r="Q91" s="2"/>
      <c r="R91" s="2"/>
      <c r="S91" s="2"/>
      <c r="T91" s="2"/>
      <c r="U91" s="2"/>
      <c r="V91" s="2"/>
      <c r="W91" s="2"/>
      <c r="X91" s="2"/>
      <c r="Y91" s="2"/>
      <c r="Z91" s="2"/>
      <c r="AA91" s="2"/>
      <c r="AB91" s="2"/>
      <c r="AC91" s="2"/>
      <c r="AD91" s="2"/>
      <c r="AE91" s="2"/>
      <c r="AF91" s="2"/>
      <c r="AG91" s="2"/>
      <c r="AH91" s="2"/>
    </row>
    <row r="92" spans="1:34" ht="16.8"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 hidden="1">
      <c r="B98" s="53" t="s">
        <v>475</v>
      </c>
      <c r="D98" s="264" t="str">
        <f>IF(AND(OR($D$26="Yes",$D$26=""),OR($D$32="Yes",$D$32="")),"Unknown","")</f>
        <v/>
      </c>
      <c r="E98" s="264" t="str">
        <f>IF(AND(OR($D$26="Yes",$D$26=""),OR($D$32="Yes",$D$32="")),"Greater than 75%","")</f>
        <v/>
      </c>
      <c r="G98" s="264" t="str">
        <f>IF(OR($D$27="Yes",$D$27=""),"Yes","")</f>
        <v>Yes</v>
      </c>
    </row>
    <row r="99" spans="2:7" ht="15" hidden="1">
      <c r="B99" s="172">
        <v>1</v>
      </c>
      <c r="D99" s="264" t="str">
        <f>IF(AND(OR($D$27="Yes",$D$27=""),OR($D$33="Yes",$D$33="")),"Yes","")</f>
        <v>Yes</v>
      </c>
      <c r="E99" s="264" t="str">
        <f>IF(AND(OR($D$26="Yes",$D$26=""),OR($D$32="Yes",$D$32="")),"Greater than 50%","")</f>
        <v/>
      </c>
      <c r="G99" s="264" t="str">
        <f>IF(OR($D$27="Yes",$D$27=""),"No","")</f>
        <v>No</v>
      </c>
    </row>
    <row r="100" spans="2:7" ht="15" hidden="1">
      <c r="B100" s="219" t="s">
        <v>2370</v>
      </c>
      <c r="D100" s="264" t="str">
        <f>IF(AND(OR($D$27="Yes",$D$27=""),OR($D$33="Yes",$D$33="")),"No","")</f>
        <v>No</v>
      </c>
      <c r="E100" s="264" t="str">
        <f>IF(AND(OR($D$26="Yes",$D$26=""),OR($D$32="Yes",$D$32="")),"50% or less","")</f>
        <v/>
      </c>
      <c r="G100" s="264" t="str">
        <f>IF(OR($D$28="Yes",$D$28=""),"Yes","")</f>
        <v/>
      </c>
    </row>
    <row r="101" spans="2:7" ht="15" hidden="1">
      <c r="B101" s="219" t="s">
        <v>2371</v>
      </c>
      <c r="D101" s="264" t="str">
        <f>IF(AND(OR($D$27="Yes",$D$27=""),OR($D$33="Yes",$D$33="")),"Unknown","")</f>
        <v>Unknown</v>
      </c>
      <c r="E101" s="264" t="str">
        <f>IF(AND(OR($D$26="Yes",$D$26=""),OR($D$32="Yes",$D$32="")),"None","")</f>
        <v/>
      </c>
      <c r="G101" s="264" t="str">
        <f>IF(OR($D$28="Yes",$D$28=""),"No","")</f>
        <v/>
      </c>
    </row>
    <row r="102" spans="2:7" ht="15" hidden="1">
      <c r="B102" s="219" t="s">
        <v>2372</v>
      </c>
      <c r="D102" s="264" t="str">
        <f>IF(AND(OR($D$28="Yes",$D$28=""),OR($D$34="Yes",$D$34="")),"Yes","")</f>
        <v/>
      </c>
      <c r="E102" s="264" t="str">
        <f>IF(AND(OR($D$27="Yes",$D$27=""),OR($D$33="Yes",$D$33="")),"100%","")</f>
        <v>100%</v>
      </c>
      <c r="G102" s="264" t="str">
        <f>IF(OR($D$29="Yes",$D$29=""),"Yes","")</f>
        <v/>
      </c>
    </row>
    <row r="103" spans="2:7" ht="15" hidden="1">
      <c r="B103" s="219" t="s">
        <v>2373</v>
      </c>
      <c r="D103" s="264" t="str">
        <f>IF(AND(OR($D$28="Yes",$D$28=""),OR($D$34="Yes",$D$34="")),"No","")</f>
        <v/>
      </c>
      <c r="E103" s="264" t="str">
        <f>IF(AND(OR($D$27="Yes",$D$27=""),OR($D$33="Yes",$D$33="")),"Greater than 90%","")</f>
        <v>Greater than 90%</v>
      </c>
      <c r="G103" s="264" t="str">
        <f>IF(OR($D$29="Yes",$D$29=""),"No","")</f>
        <v/>
      </c>
    </row>
    <row r="104" spans="2:7" ht="15" hidden="1">
      <c r="B104" s="219" t="s">
        <v>476</v>
      </c>
      <c r="D104" s="264" t="str">
        <f>IF(AND(OR($D$28="Yes",$D$28=""),OR($D$34="Yes",$D$34="")),"Unknown","")</f>
        <v/>
      </c>
      <c r="E104" s="264" t="str">
        <f>IF(AND(OR($D$27="Yes",$D$27=""),OR($D$33="Yes",$D$33="")),"Greater than 75%","")</f>
        <v>Greater than 75%</v>
      </c>
    </row>
    <row r="105" spans="2:7" ht="15" hidden="1">
      <c r="B105" s="219" t="s">
        <v>14427</v>
      </c>
      <c r="D105" s="264" t="str">
        <f>IF(AND(OR($D$29="Yes",$D$29=""),OR($D$35="Yes",$D$35="")),"Yes","")</f>
        <v/>
      </c>
      <c r="E105" s="264" t="str">
        <f>IF(AND(OR($D$27="Yes",$D$27=""),OR($D$33="Yes",$D$33="")),"Greater than 50%","")</f>
        <v>Greater than 50%</v>
      </c>
    </row>
    <row r="106" spans="2:7" ht="15" hidden="1">
      <c r="B106" s="219" t="s">
        <v>11949</v>
      </c>
      <c r="D106" s="264" t="str">
        <f>IF(AND(OR($D$29="Yes",$D$29=""),OR($D$35="Yes",$D$35="")),"No","")</f>
        <v/>
      </c>
      <c r="E106" s="264" t="str">
        <f>IF(AND(OR($D$27="Yes",$D$27=""),OR($D$33="Yes",$D$33="")),"50% or less","")</f>
        <v>50% or less</v>
      </c>
    </row>
    <row r="107" spans="2:7" ht="15" hidden="1">
      <c r="B107" s="219" t="s">
        <v>474</v>
      </c>
      <c r="D107" s="264" t="str">
        <f>IF(AND(OR($D$29="Yes",$D$29=""),OR($D$35="Yes",$D$35="")),"Unknown","")</f>
        <v/>
      </c>
      <c r="E107" s="264" t="str">
        <f>IF(AND(OR($D$27="Yes",$D$27=""),OR($D$33="Yes",$D$33="")),"None","")</f>
        <v>None</v>
      </c>
    </row>
    <row r="108" spans="2:7" ht="15" hidden="1">
      <c r="B108" s="219" t="s">
        <v>13454</v>
      </c>
      <c r="E108" s="264" t="str">
        <f>IF(AND(OR($D$28="Yes",$D$28=""),OR($D$34="Yes",$D$34="")),"100%","")</f>
        <v/>
      </c>
    </row>
    <row r="109" spans="2:7" ht="15" hidden="1">
      <c r="B109" s="219" t="s">
        <v>13456</v>
      </c>
      <c r="E109" s="264" t="str">
        <f>IF(AND(OR($D$28="Yes",$D$28=""),OR($D$34="Yes",$D$34="")),"Greater than 90%","")</f>
        <v/>
      </c>
    </row>
    <row r="110" spans="2:7" ht="15" hidden="1">
      <c r="B110" s="219" t="s">
        <v>13457</v>
      </c>
      <c r="E110" s="264" t="str">
        <f>IF(AND(OR($D$28="Yes",$D$28=""),OR($D$34="Yes",$D$34="")),"Greater than 75%","")</f>
        <v/>
      </c>
    </row>
    <row r="111" spans="2:7" ht="15" hidden="1">
      <c r="B111" s="219" t="s">
        <v>474</v>
      </c>
      <c r="E111" s="264" t="str">
        <f>IF(AND(OR($D$28="Yes",$D$28=""),OR($D$34="Yes",$D$34="")),"Greater than 50%","")</f>
        <v/>
      </c>
    </row>
    <row r="112" spans="2:7" ht="15" hidden="1" customHeight="1">
      <c r="E112" s="264" t="str">
        <f>IF(AND(OR($D$28="Yes",$D$28=""),OR($D$34="Yes",$D$34="")),"50% or less","")</f>
        <v/>
      </c>
    </row>
    <row r="113" spans="5:5" ht="15" hidden="1" customHeight="1">
      <c r="E113" s="264" t="str">
        <f>IF(AND(OR($D$28="Yes",$D$28=""),OR($D$34="Yes",$D$34="")),"None","")</f>
        <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G77" r:id="rId3" xr:uid="{853065FD-C628-472B-A934-56F245E4AE35}"/>
    <hyperlink ref="D16" r:id="rId4" xr:uid="{7D56017B-0005-4426-AD63-DC0D1F67AAA1}"/>
    <hyperlink ref="D20" r:id="rId5" xr:uid="{0D273B0A-2EA2-42BF-97E6-AF98D049CA79}"/>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C14" sqref="C14"/>
    </sheetView>
  </sheetViews>
  <sheetFormatPr defaultColWidth="8.81640625" defaultRowHeight="12.6"/>
  <cols>
    <col min="1" max="1" width="13.6328125" style="210" customWidth="1"/>
    <col min="2" max="2" width="13.36328125" style="212" customWidth="1"/>
    <col min="3" max="3" width="40.6328125" style="212" customWidth="1"/>
    <col min="4" max="4" width="30.6328125" style="212" customWidth="1"/>
    <col min="5" max="5" width="20.81640625" style="212" customWidth="1"/>
    <col min="6" max="7" width="13.81640625" style="212" customWidth="1"/>
    <col min="8" max="8" width="25.1796875" style="212" customWidth="1"/>
    <col min="9" max="9" width="24.1796875" style="212" customWidth="1"/>
    <col min="10" max="10" width="18.36328125" style="212" customWidth="1"/>
    <col min="11" max="11" width="27.36328125" style="212" customWidth="1"/>
    <col min="12" max="12" width="20.6328125" style="212" customWidth="1"/>
    <col min="13" max="13" width="35.1796875" style="212" customWidth="1"/>
    <col min="14" max="14" width="42.1796875" style="212" customWidth="1"/>
    <col min="15" max="15" width="32.1796875" style="212" customWidth="1"/>
    <col min="16" max="16" width="22.81640625" style="212" customWidth="1"/>
    <col min="17" max="17" width="43.6328125" style="212" customWidth="1"/>
    <col min="18" max="18" width="35.81640625" style="212" hidden="1" customWidth="1"/>
    <col min="19" max="20" width="17.81640625" style="212" hidden="1" customWidth="1"/>
    <col min="21" max="21" width="8.81640625" style="212" hidden="1" customWidth="1"/>
    <col min="22" max="22" width="6.1796875" style="212" hidden="1" customWidth="1"/>
    <col min="23" max="23" width="8.6328125" style="212" hidden="1" customWidth="1"/>
    <col min="24" max="24" width="8.81640625" style="212" hidden="1" customWidth="1"/>
    <col min="25" max="27" width="4.36328125" style="212" hidden="1" customWidth="1"/>
    <col min="28" max="28" width="7.81640625" style="212" hidden="1" customWidth="1"/>
    <col min="29" max="33" width="4.36328125" style="212" hidden="1" customWidth="1"/>
    <col min="34" max="34" width="14.6328125" style="212" hidden="1" customWidth="1"/>
    <col min="35" max="39" width="8.81640625" style="212" customWidth="1"/>
    <col min="40" max="16384" width="8.81640625" style="212"/>
  </cols>
  <sheetData>
    <row r="1" spans="1:34" s="204" customFormat="1" ht="16.0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8.2">
      <c r="A2" s="154"/>
      <c r="B2" s="171" t="str">
        <f ca="1">OFFSET(L!$C$1,MATCH("Smelter List"&amp;ADDRESS(ROW(),COLUMN(),4),L!$A:$A,0)-1,SL,,)</f>
        <v>TO BEGIN:</v>
      </c>
      <c r="C2" s="156"/>
      <c r="D2" s="156"/>
      <c r="E2" s="156"/>
      <c r="F2" s="177"/>
      <c r="G2" s="177"/>
      <c r="H2" s="177"/>
      <c r="I2" s="178"/>
      <c r="J2" s="294" t="str">
        <f ca="1">OFFSET(L!$C$1,MATCH("Smelter List"&amp;ADDRESS(ROW(),COLUMN(),4),L!$A:$A,0)-1,SL,,)</f>
        <v>Link to "RMAP Conformant Smelter List"</v>
      </c>
      <c r="K2" s="295"/>
      <c r="L2" s="295"/>
      <c r="M2" s="295"/>
      <c r="N2" s="295"/>
      <c r="O2" s="295"/>
      <c r="P2" s="179"/>
      <c r="Q2" s="180"/>
      <c r="R2" s="181"/>
      <c r="S2" s="181"/>
      <c r="T2" s="181"/>
      <c r="AH2" s="140" t="s">
        <v>473</v>
      </c>
    </row>
    <row r="3" spans="1:34" s="204" customFormat="1" ht="177" customHeight="1">
      <c r="A3" s="155"/>
      <c r="B3" s="29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296"/>
      <c r="D3" s="296"/>
      <c r="E3" s="296"/>
      <c r="F3" s="205"/>
      <c r="G3" s="297" t="str">
        <f ca="1">OFFSET(L!$C$1,MATCH("General"&amp;"Cpy",L!$A:$A,0)-1,SL,,)</f>
        <v>© 2026 Responsible Minerals Initiative. All rights reserved.</v>
      </c>
      <c r="H3" s="297"/>
      <c r="I3" s="298"/>
      <c r="J3" s="123"/>
      <c r="K3" s="124"/>
      <c r="M3" s="182"/>
      <c r="N3" s="182"/>
      <c r="O3" s="96"/>
      <c r="P3" s="96"/>
      <c r="Q3" s="183" t="s">
        <v>15370</v>
      </c>
      <c r="R3" s="199"/>
      <c r="S3" s="199"/>
      <c r="T3" s="199"/>
      <c r="W3" s="206" t="s">
        <v>1089</v>
      </c>
      <c r="X3" s="206" t="s">
        <v>1088</v>
      </c>
      <c r="Y3" s="206" t="s">
        <v>1090</v>
      </c>
      <c r="Z3" s="206" t="s">
        <v>1087</v>
      </c>
      <c r="AH3" s="140" t="s">
        <v>474</v>
      </c>
    </row>
    <row r="4" spans="1:34" s="152" customFormat="1" ht="60">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t="s">
        <v>739</v>
      </c>
      <c r="B5" s="166" t="str">
        <f ca="1">IF(LEN(A5)=0,"",INDEX('Smelter Look-up'!$A:$A,MATCH($A5,'Smelter Look-up'!$E:$E,0)))</f>
        <v>Tin</v>
      </c>
      <c r="C5" s="170" t="str">
        <f ca="1">IF(LEN(A5)=0,"",INDEX('Smelter Look-up'!$C:$C,MATCH($A5,'Smelter Look-up'!$E:$E,0)))</f>
        <v>Gejiu Non-Ferrous Metal Processing Co., Ltd.</v>
      </c>
      <c r="D5" s="213"/>
      <c r="E5" s="166" t="str">
        <f ca="1">IF(ISERROR($V5),"",OFFSET('Smelter Look-up'!$D$4,$V5-4,0)&amp;"")</f>
        <v>CHINA</v>
      </c>
      <c r="F5" s="166" t="str">
        <f ca="1">IF(ISERROR($V5),"",OFFSET('Smelter Look-up'!$E$4,$V5-4,0))</f>
        <v>CID000538</v>
      </c>
      <c r="G5" s="166" t="str">
        <f ca="1">IF(C5=$X$4,IF(ISERROR($V5),"Enter smelter details","RMI"),IF(ISERROR($V5),"",OFFSET('Smelter Look-up'!$F$4,$V5-4,0)))</f>
        <v>RMI</v>
      </c>
      <c r="H5" s="167">
        <f ca="1">IF(ISERROR($V5),"",OFFSET('Smelter Look-up'!$G$4,$V5-4,0))</f>
        <v>0</v>
      </c>
      <c r="I5" s="168" t="str">
        <f ca="1">IF(ISERROR($V5),"",OFFSET('Smelter Look-up'!$H$4,$V5-4,0))</f>
        <v>Gejiu</v>
      </c>
      <c r="J5" s="168" t="str">
        <f ca="1">IF(ISERROR($V5),"",OFFSET('Smelter Look-up'!$I$4,$V5-4,0))</f>
        <v>Yunnan Sheng</v>
      </c>
      <c r="K5" s="207"/>
      <c r="L5" s="207"/>
      <c r="M5" s="207"/>
      <c r="N5" s="207"/>
      <c r="O5" s="207"/>
      <c r="P5" s="169"/>
      <c r="Q5" s="208"/>
      <c r="R5" s="166" t="str">
        <f ca="1">IF(ISERROR($V5),"",OFFSET('Smelter Look-up'!$C$4,$V5-4,0)&amp;"")</f>
        <v>Gejiu Non-Ferrous Metal Processing Co., Ltd.</v>
      </c>
      <c r="S5" s="165" t="str">
        <f ca="1">IF(B5="","",IF(ISERROR(MATCH($E5,CL,0)),"Unknown",INDIRECT("'C'!$A$"&amp;MATCH($E5,CL,0)+1)))</f>
        <v>CN</v>
      </c>
      <c r="T5" s="165" t="str">
        <f ca="1">IF(B5="","",IF(ISERROR(MATCH($J5,SorP!$B$1:$B$6261,0)),"",INDIRECT("'SorP'!$A$"&amp;MATCH($S5&amp;$J5,SorP!C:C,0))))</f>
        <v>CN-YN</v>
      </c>
      <c r="U5" s="185"/>
      <c r="V5" s="209">
        <f ca="1">IF(C5="",NA(),IF(OR(C5="Smelter not listed",C5="Smelter not yet identified"),MATCH($B5&amp;$D5,'Smelter Look-up'!$J:$J,0),MATCH($B5&amp;$C5,'Smelter Look-up'!$J:$J,0)))</f>
        <v>468</v>
      </c>
      <c r="X5" s="210">
        <f t="shared" ref="X5" ca="1" si="0">IF(AND(C5="Smelter not listed",OR(LEN(D5)=0,LEN(E5)=0)),1,0)</f>
        <v>0</v>
      </c>
      <c r="AB5" s="211" t="str">
        <f t="shared" ref="AB5" ca="1" si="1">B5&amp;C5</f>
        <v>TinGejiu Non-Ferrous Metal Processing Co., Ltd.</v>
      </c>
    </row>
    <row r="6" spans="1:34" s="210" customFormat="1" ht="20.100000000000001" customHeight="1">
      <c r="A6" s="245" t="s">
        <v>742</v>
      </c>
      <c r="B6" s="166" t="str">
        <f ca="1">IF(LEN(A6)=0,"",INDEX('Smelter Look-up'!$A:$A,MATCH($A6,'Smelter Look-up'!$E:$E,0)))</f>
        <v>Tin</v>
      </c>
      <c r="C6" s="170" t="str">
        <f ca="1">IF(LEN(A6)=0,"",INDEX('Smelter Look-up'!$C:$C,MATCH($A6,'Smelter Look-up'!$E:$E,0)))</f>
        <v>China Tin Group Co., Ltd.</v>
      </c>
      <c r="D6" s="213"/>
      <c r="E6" s="166" t="str">
        <f ca="1">IF(ISERROR($V6),"",OFFSET('Smelter Look-up'!$D$4,$V6-4,0)&amp;"")</f>
        <v>CHINA</v>
      </c>
      <c r="F6" s="166" t="str">
        <f ca="1">IF(ISERROR($V6),"",OFFSET('Smelter Look-up'!$E$4,$V6-4,0))</f>
        <v>CID001070</v>
      </c>
      <c r="G6" s="166" t="str">
        <f ca="1">IF(C6=$X$4,IF(ISERROR($V6),"Enter smelter details","RMI"),IF(ISERROR($V6),"",OFFSET('Smelter Look-up'!$F$4,$V6-4,0)))</f>
        <v>RMI</v>
      </c>
      <c r="H6" s="167">
        <f ca="1">IF(ISERROR($V6),"",OFFSET('Smelter Look-up'!$G$4,$V6-4,0))</f>
        <v>0</v>
      </c>
      <c r="I6" s="168" t="str">
        <f ca="1">IF(ISERROR($V6),"",OFFSET('Smelter Look-up'!$H$4,$V6-4,0))</f>
        <v>Laibin</v>
      </c>
      <c r="J6" s="168" t="str">
        <f ca="1">IF(ISERROR($V6),"",OFFSET('Smelter Look-up'!$I$4,$V6-4,0))</f>
        <v>Guangxi Zhuangzu Zizhiqu</v>
      </c>
      <c r="K6" s="207"/>
      <c r="L6" s="207"/>
      <c r="M6" s="207"/>
      <c r="N6" s="207"/>
      <c r="O6" s="207"/>
      <c r="P6" s="169"/>
      <c r="Q6" s="208"/>
      <c r="R6" s="166" t="str">
        <f ca="1">IF(ISERROR($V6),"",OFFSET('Smelter Look-up'!$C$4,$V6-4,0)&amp;"")</f>
        <v>China Tin Group Co., Ltd.</v>
      </c>
      <c r="S6" s="165" t="str">
        <f t="shared" ref="S6:S37" ca="1" si="2">IF(B6="","",IF(ISERROR(MATCH($E6,CL,0)),"Unknown",INDIRECT("'C'!$A$"&amp;MATCH($E6,CL,0)+1)))</f>
        <v>CN</v>
      </c>
      <c r="T6" s="165" t="str">
        <f ca="1">IF(B6="","",IF(ISERROR(MATCH($J6,SorP!$B$1:$B$6261,0)),"",INDIRECT("'SorP'!$A$"&amp;MATCH($S6&amp;$J6,SorP!C:C,0))))</f>
        <v>CN-GX</v>
      </c>
      <c r="U6" s="185"/>
      <c r="V6" s="209">
        <f ca="1">IF(C6="",NA(),IF(OR(C6="Smelter not listed",C6="Smelter not yet identified"),MATCH($B6&amp;$D6,'Smelter Look-up'!$J:$J,0),MATCH($B6&amp;$C6,'Smelter Look-up'!$J:$J,0)))</f>
        <v>431</v>
      </c>
      <c r="X6" s="210">
        <f t="shared" ref="X6:X37" ca="1" si="3">IF(AND(C6="Smelter not listed",OR(LEN(D6)=0,LEN(E6)=0)),1,0)</f>
        <v>0</v>
      </c>
      <c r="AB6" s="211" t="str">
        <f t="shared" ref="AB6:AB37" ca="1" si="4">B6&amp;C6</f>
        <v>TinChina Tin Group Co., Ltd.</v>
      </c>
    </row>
    <row r="7" spans="1:34" s="210" customFormat="1" ht="20.100000000000001" customHeight="1">
      <c r="A7" s="245" t="s">
        <v>744</v>
      </c>
      <c r="B7" s="166" t="str">
        <f ca="1">IF(LEN(A7)=0,"",INDEX('Smelter Look-up'!$A:$A,MATCH($A7,'Smelter Look-up'!$E:$E,0)))</f>
        <v>Tin</v>
      </c>
      <c r="C7" s="170" t="str">
        <f ca="1">IF(LEN(A7)=0,"",INDEX('Smelter Look-up'!$C:$C,MATCH($A7,'Smelter Look-up'!$E:$E,0)))</f>
        <v>Minsur</v>
      </c>
      <c r="D7" s="213"/>
      <c r="E7" s="166" t="str">
        <f ca="1">IF(ISERROR($V7),"",OFFSET('Smelter Look-up'!$D$4,$V7-4,0)&amp;"")</f>
        <v>PERU</v>
      </c>
      <c r="F7" s="166" t="str">
        <f ca="1">IF(ISERROR($V7),"",OFFSET('Smelter Look-up'!$E$4,$V7-4,0))</f>
        <v>CID001182</v>
      </c>
      <c r="G7" s="166" t="str">
        <f ca="1">IF(C7=$X$4,IF(ISERROR($V7),"Enter smelter details","RMI"),IF(ISERROR($V7),"",OFFSET('Smelter Look-up'!$F$4,$V7-4,0)))</f>
        <v>RMI</v>
      </c>
      <c r="H7" s="167">
        <f ca="1">IF(ISERROR($V7),"",OFFSET('Smelter Look-up'!$G$4,$V7-4,0))</f>
        <v>0</v>
      </c>
      <c r="I7" s="168" t="str">
        <f ca="1">IF(ISERROR($V7),"",OFFSET('Smelter Look-up'!$H$4,$V7-4,0))</f>
        <v>Paracas</v>
      </c>
      <c r="J7" s="168" t="str">
        <f ca="1">IF(ISERROR($V7),"",OFFSET('Smelter Look-up'!$I$4,$V7-4,0))</f>
        <v>Ika</v>
      </c>
      <c r="K7" s="207"/>
      <c r="L7" s="207"/>
      <c r="M7" s="207"/>
      <c r="N7" s="207"/>
      <c r="O7" s="207"/>
      <c r="P7" s="169"/>
      <c r="Q7" s="208"/>
      <c r="R7" s="166" t="str">
        <f ca="1">IF(ISERROR($V7),"",OFFSET('Smelter Look-up'!$C$4,$V7-4,0)&amp;"")</f>
        <v>Minsur</v>
      </c>
      <c r="S7" s="165" t="str">
        <f t="shared" ca="1" si="2"/>
        <v>PE</v>
      </c>
      <c r="T7" s="165" t="str">
        <f ca="1">IF(B7="","",IF(ISERROR(MATCH($J7,SorP!$B$1:$B$6261,0)),"",INDIRECT("'SorP'!$A$"&amp;MATCH($S7&amp;$J7,SorP!C:C,0))))</f>
        <v>PE-ICA</v>
      </c>
      <c r="U7" s="185"/>
      <c r="V7" s="209">
        <f ca="1">IF(C7="",NA(),IF(OR(C7="Smelter not listed",C7="Smelter not yet identified"),MATCH($B7&amp;$D7,'Smelter Look-up'!$J:$J,0),MATCH($B7&amp;$C7,'Smelter Look-up'!$J:$J,0)))</f>
        <v>503</v>
      </c>
      <c r="X7" s="210">
        <f t="shared" ca="1" si="3"/>
        <v>0</v>
      </c>
      <c r="AB7" s="211" t="str">
        <f t="shared" ca="1" si="4"/>
        <v>TinMinsur</v>
      </c>
    </row>
    <row r="8" spans="1:34" s="210" customFormat="1" ht="20.100000000000001" customHeight="1">
      <c r="A8" s="245" t="s">
        <v>750</v>
      </c>
      <c r="B8" s="166" t="str">
        <f ca="1">IF(LEN(A8)=0,"",INDEX('Smelter Look-up'!$A:$A,MATCH($A8,'Smelter Look-up'!$E:$E,0)))</f>
        <v>Tin</v>
      </c>
      <c r="C8" s="170" t="str">
        <f ca="1">IF(LEN(A8)=0,"",INDEX('Smelter Look-up'!$C:$C,MATCH($A8,'Smelter Look-up'!$E:$E,0)))</f>
        <v>PT Timah Tbk Mentok</v>
      </c>
      <c r="D8" s="213"/>
      <c r="E8" s="166" t="str">
        <f ca="1">IF(ISERROR($V8),"",OFFSET('Smelter Look-up'!$D$4,$V8-4,0)&amp;"")</f>
        <v>INDONESIA</v>
      </c>
      <c r="F8" s="166" t="str">
        <f ca="1">IF(ISERROR($V8),"",OFFSET('Smelter Look-up'!$E$4,$V8-4,0))</f>
        <v>CID001482</v>
      </c>
      <c r="G8" s="166" t="str">
        <f ca="1">IF(C8=$X$4,IF(ISERROR($V8),"Enter smelter details","RMI"),IF(ISERROR($V8),"",OFFSET('Smelter Look-up'!$F$4,$V8-4,0)))</f>
        <v>RMI</v>
      </c>
      <c r="H8" s="167">
        <f ca="1">IF(ISERROR($V8),"",OFFSET('Smelter Look-up'!$G$4,$V8-4,0))</f>
        <v>0</v>
      </c>
      <c r="I8" s="168" t="str">
        <f ca="1">IF(ISERROR($V8),"",OFFSET('Smelter Look-up'!$H$4,$V8-4,0))</f>
        <v>Mentok</v>
      </c>
      <c r="J8" s="168" t="str">
        <f ca="1">IF(ISERROR($V8),"",OFFSET('Smelter Look-up'!$I$4,$V8-4,0))</f>
        <v>Kepulauan Bangka Belitung</v>
      </c>
      <c r="K8" s="207"/>
      <c r="L8" s="207"/>
      <c r="M8" s="207"/>
      <c r="N8" s="207"/>
      <c r="O8" s="207"/>
      <c r="P8" s="169"/>
      <c r="Q8" s="208"/>
      <c r="R8" s="166" t="str">
        <f ca="1">IF(ISERROR($V8),"",OFFSET('Smelter Look-up'!$C$4,$V8-4,0)&amp;"")</f>
        <v>PT Timah Tbk Mentok</v>
      </c>
      <c r="S8" s="165" t="str">
        <f t="shared" ca="1" si="2"/>
        <v>ID</v>
      </c>
      <c r="T8" s="165" t="str">
        <f ca="1">IF(B8="","",IF(ISERROR(MATCH($J8,SorP!$B$1:$B$6261,0)),"",INDIRECT("'SorP'!$A$"&amp;MATCH($S8&amp;$J8,SorP!C:C,0))))</f>
        <v>ID-BB</v>
      </c>
      <c r="U8" s="185"/>
      <c r="V8" s="209">
        <f ca="1">IF(C8="",NA(),IF(OR(C8="Smelter not listed",C8="Smelter not yet identified"),MATCH($B8&amp;$D8,'Smelter Look-up'!$J:$J,0),MATCH($B8&amp;$C8,'Smelter Look-up'!$J:$J,0)))</f>
        <v>532</v>
      </c>
      <c r="X8" s="210">
        <f t="shared" ca="1" si="3"/>
        <v>0</v>
      </c>
      <c r="AB8" s="211" t="str">
        <f t="shared" ca="1" si="4"/>
        <v>TinPT Timah Tbk Mentok</v>
      </c>
    </row>
    <row r="9" spans="1:34" s="210" customFormat="1" ht="20.100000000000001" customHeight="1">
      <c r="A9" s="245" t="s">
        <v>753</v>
      </c>
      <c r="B9" s="166" t="str">
        <f ca="1">IF(LEN(A9)=0,"",INDEX('Smelter Look-up'!$A:$A,MATCH($A9,'Smelter Look-up'!$E:$E,0)))</f>
        <v>Tin</v>
      </c>
      <c r="C9" s="170" t="str">
        <f ca="1">IF(LEN(A9)=0,"",INDEX('Smelter Look-up'!$C:$C,MATCH($A9,'Smelter Look-up'!$E:$E,0)))</f>
        <v>Thaisarco</v>
      </c>
      <c r="D9" s="213"/>
      <c r="E9" s="166" t="str">
        <f ca="1">IF(ISERROR($V9),"",OFFSET('Smelter Look-up'!$D$4,$V9-4,0)&amp;"")</f>
        <v>THAILAND</v>
      </c>
      <c r="F9" s="166" t="str">
        <f ca="1">IF(ISERROR($V9),"",OFFSET('Smelter Look-up'!$E$4,$V9-4,0))</f>
        <v>CID001898</v>
      </c>
      <c r="G9" s="166" t="str">
        <f ca="1">IF(C9=$X$4,IF(ISERROR($V9),"Enter smelter details","RMI"),IF(ISERROR($V9),"",OFFSET('Smelter Look-up'!$F$4,$V9-4,0)))</f>
        <v>RMI</v>
      </c>
      <c r="H9" s="167">
        <f ca="1">IF(ISERROR($V9),"",OFFSET('Smelter Look-up'!$G$4,$V9-4,0))</f>
        <v>0</v>
      </c>
      <c r="I9" s="168" t="str">
        <f ca="1">IF(ISERROR($V9),"",OFFSET('Smelter Look-up'!$H$4,$V9-4,0))</f>
        <v>Amphur Muang</v>
      </c>
      <c r="J9" s="168" t="str">
        <f ca="1">IF(ISERROR($V9),"",OFFSET('Smelter Look-up'!$I$4,$V9-4,0))</f>
        <v>Phuket</v>
      </c>
      <c r="K9" s="207"/>
      <c r="L9" s="207"/>
      <c r="M9" s="207"/>
      <c r="N9" s="207"/>
      <c r="O9" s="207"/>
      <c r="P9" s="169"/>
      <c r="Q9" s="208"/>
      <c r="R9" s="166" t="str">
        <f ca="1">IF(ISERROR($V9),"",OFFSET('Smelter Look-up'!$C$4,$V9-4,0)&amp;"")</f>
        <v>Thaisarco</v>
      </c>
      <c r="S9" s="165" t="str">
        <f t="shared" ca="1" si="2"/>
        <v>TH</v>
      </c>
      <c r="T9" s="165" t="str">
        <f ca="1">IF(B9="","",IF(ISERROR(MATCH($J9,SorP!$B$1:$B$6261,0)),"",INDIRECT("'SorP'!$A$"&amp;MATCH($S9&amp;$J9,SorP!C:C,0))))</f>
        <v>TH-83</v>
      </c>
      <c r="U9" s="185"/>
      <c r="V9" s="209">
        <f ca="1">IF(C9="",NA(),IF(OR(C9="Smelter not listed",C9="Smelter not yet identified"),MATCH($B9&amp;$D9,'Smelter Look-up'!$J:$J,0),MATCH($B9&amp;$C9,'Smelter Look-up'!$J:$J,0)))</f>
        <v>543</v>
      </c>
      <c r="X9" s="210">
        <f t="shared" ca="1" si="3"/>
        <v>0</v>
      </c>
      <c r="AB9" s="211" t="str">
        <f t="shared" ca="1" si="4"/>
        <v>TinThaisarco</v>
      </c>
    </row>
    <row r="10" spans="1:34" s="210" customFormat="1" ht="20.100000000000001" customHeight="1">
      <c r="A10" s="245" t="s">
        <v>1354</v>
      </c>
      <c r="B10" s="166" t="str">
        <f ca="1">IF(LEN(A10)=0,"",INDEX('Smelter Look-up'!$A:$A,MATCH($A10,'Smelter Look-up'!$E:$E,0)))</f>
        <v>Tin</v>
      </c>
      <c r="C10" s="170" t="str">
        <f ca="1">IF(LEN(A10)=0,"",INDEX('Smelter Look-up'!$C:$C,MATCH($A10,'Smelter Look-up'!$E:$E,0)))</f>
        <v>O.M. Manufacturing Philippines, Inc.</v>
      </c>
      <c r="D10" s="213"/>
      <c r="E10" s="166" t="str">
        <f ca="1">IF(ISERROR($V10),"",OFFSET('Smelter Look-up'!$D$4,$V10-4,0)&amp;"")</f>
        <v>PHILIPPINES</v>
      </c>
      <c r="F10" s="166" t="str">
        <f ca="1">IF(ISERROR($V10),"",OFFSET('Smelter Look-up'!$E$4,$V10-4,0))</f>
        <v>CID002517</v>
      </c>
      <c r="G10" s="166" t="str">
        <f ca="1">IF(C10=$X$4,IF(ISERROR($V10),"Enter smelter details","RMI"),IF(ISERROR($V10),"",OFFSET('Smelter Look-up'!$F$4,$V10-4,0)))</f>
        <v>RMI</v>
      </c>
      <c r="H10" s="167">
        <f ca="1">IF(ISERROR($V10),"",OFFSET('Smelter Look-up'!$G$4,$V10-4,0))</f>
        <v>0</v>
      </c>
      <c r="I10" s="168" t="str">
        <f ca="1">IF(ISERROR($V10),"",OFFSET('Smelter Look-up'!$H$4,$V10-4,0))</f>
        <v>Rosario</v>
      </c>
      <c r="J10" s="168" t="str">
        <f ca="1">IF(ISERROR($V10),"",OFFSET('Smelter Look-up'!$I$4,$V10-4,0))</f>
        <v>Cavite</v>
      </c>
      <c r="K10" s="207"/>
      <c r="L10" s="207"/>
      <c r="M10" s="207"/>
      <c r="N10" s="207"/>
      <c r="O10" s="207"/>
      <c r="P10" s="169"/>
      <c r="Q10" s="208"/>
      <c r="R10" s="166" t="str">
        <f ca="1">IF(ISERROR($V10),"",OFFSET('Smelter Look-up'!$C$4,$V10-4,0)&amp;"")</f>
        <v>O.M. Manufacturing Philippines, Inc.</v>
      </c>
      <c r="S10" s="165" t="str">
        <f t="shared" ca="1" si="2"/>
        <v>PH</v>
      </c>
      <c r="T10" s="165" t="str">
        <f ca="1">IF(B10="","",IF(ISERROR(MATCH($J10,SorP!$B$1:$B$6261,0)),"",INDIRECT("'SorP'!$A$"&amp;MATCH($S10&amp;$J10,SorP!C:C,0))))</f>
        <v>PH-CAV</v>
      </c>
      <c r="U10" s="185"/>
      <c r="V10" s="209">
        <f ca="1">IF(C10="",NA(),IF(OR(C10="Smelter not listed",C10="Smelter not yet identified"),MATCH($B10&amp;$D10,'Smelter Look-up'!$J:$J,0),MATCH($B10&amp;$C10,'Smelter Look-up'!$J:$J,0)))</f>
        <v>512</v>
      </c>
      <c r="X10" s="210">
        <f t="shared" ca="1" si="3"/>
        <v>0</v>
      </c>
      <c r="AB10" s="211" t="str">
        <f t="shared" ca="1" si="4"/>
        <v>TinO.M. Manufacturing Philippines, Inc.</v>
      </c>
    </row>
    <row r="11" spans="1:34" s="210" customFormat="1" ht="20.100000000000001" customHeight="1">
      <c r="A11" s="245"/>
      <c r="B11" s="166" t="str">
        <f>IF(LEN(A11)=0,"",INDEX('Smelter Look-up'!$A:$A,MATCH($A11,'Smelter Look-up'!$E:$E,0)))</f>
        <v/>
      </c>
      <c r="C11" s="170" t="str">
        <f>IF(LEN(A11)=0,"",INDEX('Smelter Look-up'!$C:$C,MATCH($A11,'Smelter Look-up'!$E:$E,0)))</f>
        <v/>
      </c>
      <c r="D11" s="213"/>
      <c r="E11" s="166" t="str">
        <f ca="1">IF(ISERROR($V11),"",OFFSET('Smelter Look-up'!$D$4,$V11-4,0)&amp;"")</f>
        <v/>
      </c>
      <c r="F11" s="166" t="str">
        <f ca="1">IF(ISERROR($V11),"",OFFSET('Smelter Look-up'!$E$4,$V11-4,0))</f>
        <v/>
      </c>
      <c r="G11" s="166" t="str">
        <f ca="1">IF(C11=$X$4,IF(ISERROR($V11),"Enter smelter details","RMI"),IF(ISERROR($V11),"",OFFSET('Smelter Look-up'!$F$4,$V11-4,0)))</f>
        <v/>
      </c>
      <c r="H11" s="167" t="str">
        <f ca="1">IF(ISERROR($V11),"",OFFSET('Smelter Look-up'!$G$4,$V11-4,0))</f>
        <v/>
      </c>
      <c r="I11" s="168" t="str">
        <f ca="1">IF(ISERROR($V11),"",OFFSET('Smelter Look-up'!$H$4,$V11-4,0))</f>
        <v/>
      </c>
      <c r="J11" s="168" t="str">
        <f ca="1">IF(ISERROR($V11),"",OFFSET('Smelter Look-up'!$I$4,$V11-4,0))</f>
        <v/>
      </c>
      <c r="K11" s="207"/>
      <c r="L11" s="207"/>
      <c r="M11" s="207"/>
      <c r="N11" s="207"/>
      <c r="O11" s="207"/>
      <c r="P11" s="169"/>
      <c r="Q11" s="208"/>
      <c r="R11" s="166" t="str">
        <f ca="1">IF(ISERROR($V11),"",OFFSET('Smelter Look-up'!$C$4,$V11-4,0)&amp;"")</f>
        <v/>
      </c>
      <c r="S11" s="165" t="str">
        <f t="shared" ca="1" si="2"/>
        <v/>
      </c>
      <c r="T11" s="165" t="str">
        <f ca="1">IF(B11="","",IF(ISERROR(MATCH($J11,SorP!$B$1:$B$6261,0)),"",INDIRECT("'SorP'!$A$"&amp;MATCH($S11&amp;$J11,SorP!C:C,0))))</f>
        <v/>
      </c>
      <c r="U11" s="185"/>
      <c r="V11" s="209" t="e">
        <f>IF(C11="",NA(),IF(OR(C11="Smelter not listed",C11="Smelter not yet identified"),MATCH($B11&amp;$D11,'Smelter Look-up'!$J:$J,0),MATCH($B11&amp;$C11,'Smelter Look-up'!$J:$J,0)))</f>
        <v>#N/A</v>
      </c>
      <c r="X11" s="210">
        <f t="shared" ca="1" si="3"/>
        <v>0</v>
      </c>
      <c r="AB11" s="211" t="str">
        <f t="shared" si="4"/>
        <v/>
      </c>
    </row>
    <row r="12" spans="1:34" s="210" customFormat="1" ht="20.100000000000001" customHeight="1">
      <c r="A12" s="245"/>
      <c r="B12" s="166" t="str">
        <f>IF(LEN(A12)=0,"",INDEX('Smelter Look-up'!$A:$A,MATCH($A12,'Smelter Look-up'!$E:$E,0)))</f>
        <v/>
      </c>
      <c r="C12" s="170" t="str">
        <f>IF(LEN(A12)=0,"",INDEX('Smelter Look-up'!$C:$C,MATCH($A12,'Smelter Look-up'!$E:$E,0)))</f>
        <v/>
      </c>
      <c r="D12" s="213"/>
      <c r="E12" s="166" t="str">
        <f ca="1">IF(ISERROR($V12),"",OFFSET('Smelter Look-up'!$D$4,$V12-4,0)&amp;"")</f>
        <v/>
      </c>
      <c r="F12" s="166" t="str">
        <f ca="1">IF(ISERROR($V12),"",OFFSET('Smelter Look-up'!$E$4,$V12-4,0))</f>
        <v/>
      </c>
      <c r="G12" s="166" t="str">
        <f ca="1">IF(C12=$X$4,IF(ISERROR($V12),"Enter smelter details","RMI"),IF(ISERROR($V12),"",OFFSET('Smelter Look-up'!$F$4,$V12-4,0)))</f>
        <v/>
      </c>
      <c r="H12" s="167" t="str">
        <f ca="1">IF(ISERROR($V12),"",OFFSET('Smelter Look-up'!$G$4,$V12-4,0))</f>
        <v/>
      </c>
      <c r="I12" s="168" t="str">
        <f ca="1">IF(ISERROR($V12),"",OFFSET('Smelter Look-up'!$H$4,$V12-4,0))</f>
        <v/>
      </c>
      <c r="J12" s="168" t="str">
        <f ca="1">IF(ISERROR($V12),"",OFFSET('Smelter Look-up'!$I$4,$V12-4,0))</f>
        <v/>
      </c>
      <c r="K12" s="207"/>
      <c r="L12" s="207"/>
      <c r="M12" s="207"/>
      <c r="N12" s="207"/>
      <c r="O12" s="207"/>
      <c r="P12" s="169"/>
      <c r="Q12" s="208"/>
      <c r="R12" s="166" t="str">
        <f ca="1">IF(ISERROR($V12),"",OFFSET('Smelter Look-up'!$C$4,$V12-4,0)&amp;"")</f>
        <v/>
      </c>
      <c r="S12" s="165" t="str">
        <f t="shared" ca="1" si="2"/>
        <v/>
      </c>
      <c r="T12" s="165" t="str">
        <f ca="1">IF(B12="","",IF(ISERROR(MATCH($J12,SorP!$B$1:$B$6261,0)),"",INDIRECT("'SorP'!$A$"&amp;MATCH($S12&amp;$J12,SorP!C:C,0))))</f>
        <v/>
      </c>
      <c r="U12" s="185"/>
      <c r="V12" s="209" t="e">
        <f>IF(C12="",NA(),IF(OR(C12="Smelter not listed",C12="Smelter not yet identified"),MATCH($B12&amp;$D12,'Smelter Look-up'!$J:$J,0),MATCH($B12&amp;$C12,'Smelter Look-up'!$J:$J,0)))</f>
        <v>#N/A</v>
      </c>
      <c r="X12" s="210">
        <f t="shared" ca="1" si="3"/>
        <v>0</v>
      </c>
      <c r="AB12" s="211" t="str">
        <f t="shared" si="4"/>
        <v/>
      </c>
    </row>
    <row r="13" spans="1:34" s="210" customFormat="1" ht="20.100000000000001" customHeight="1">
      <c r="A13" s="245"/>
      <c r="B13" s="166" t="str">
        <f>IF(LEN(A13)=0,"",INDEX('Smelter Look-up'!$A:$A,MATCH($A13,'Smelter Look-up'!$E:$E,0)))</f>
        <v/>
      </c>
      <c r="C13" s="170" t="str">
        <f>IF(LEN(A13)=0,"",INDEX('Smelter Look-up'!$C:$C,MATCH($A13,'Smelter Look-up'!$E:$E,0)))</f>
        <v/>
      </c>
      <c r="D13" s="213"/>
      <c r="E13" s="166" t="str">
        <f ca="1">IF(ISERROR($V13),"",OFFSET('Smelter Look-up'!$D$4,$V13-4,0)&amp;"")</f>
        <v/>
      </c>
      <c r="F13" s="166" t="str">
        <f ca="1">IF(ISERROR($V13),"",OFFSET('Smelter Look-up'!$E$4,$V13-4,0))</f>
        <v/>
      </c>
      <c r="G13" s="166" t="str">
        <f ca="1">IF(C13=$X$4,IF(ISERROR($V13),"Enter smelter details","RMI"),IF(ISERROR($V13),"",OFFSET('Smelter Look-up'!$F$4,$V13-4,0)))</f>
        <v/>
      </c>
      <c r="H13" s="167" t="str">
        <f ca="1">IF(ISERROR($V13),"",OFFSET('Smelter Look-up'!$G$4,$V13-4,0))</f>
        <v/>
      </c>
      <c r="I13" s="168" t="str">
        <f ca="1">IF(ISERROR($V13),"",OFFSET('Smelter Look-up'!$H$4,$V13-4,0))</f>
        <v/>
      </c>
      <c r="J13" s="168" t="str">
        <f ca="1">IF(ISERROR($V13),"",OFFSET('Smelter Look-up'!$I$4,$V13-4,0))</f>
        <v/>
      </c>
      <c r="K13" s="207"/>
      <c r="L13" s="207"/>
      <c r="M13" s="207"/>
      <c r="N13" s="207"/>
      <c r="O13" s="207"/>
      <c r="P13" s="169"/>
      <c r="Q13" s="208"/>
      <c r="R13" s="166" t="str">
        <f ca="1">IF(ISERROR($V13),"",OFFSET('Smelter Look-up'!$C$4,$V13-4,0)&amp;"")</f>
        <v/>
      </c>
      <c r="S13" s="165" t="str">
        <f t="shared" ca="1" si="2"/>
        <v/>
      </c>
      <c r="T13" s="165" t="str">
        <f ca="1">IF(B13="","",IF(ISERROR(MATCH($J13,SorP!$B$1:$B$6261,0)),"",INDIRECT("'SorP'!$A$"&amp;MATCH($S13&amp;$J13,SorP!C:C,0))))</f>
        <v/>
      </c>
      <c r="U13" s="185"/>
      <c r="V13" s="209" t="e">
        <f>IF(C13="",NA(),IF(OR(C13="Smelter not listed",C13="Smelter not yet identified"),MATCH($B13&amp;$D13,'Smelter Look-up'!$J:$J,0),MATCH($B13&amp;$C13,'Smelter Look-up'!$J:$J,0)))</f>
        <v>#N/A</v>
      </c>
      <c r="X13" s="210">
        <f t="shared" ca="1" si="3"/>
        <v>0</v>
      </c>
      <c r="AB13" s="211" t="str">
        <f t="shared" si="4"/>
        <v/>
      </c>
    </row>
    <row r="14" spans="1:34" s="210" customFormat="1" ht="20.100000000000001" customHeight="1">
      <c r="A14" s="245"/>
      <c r="B14" s="166" t="str">
        <f>IF(LEN(A14)=0,"",INDEX('Smelter Look-up'!$A:$A,MATCH($A14,'Smelter Look-up'!$E:$E,0)))</f>
        <v/>
      </c>
      <c r="C14" s="170" t="str">
        <f>IF(LEN(A14)=0,"",INDEX('Smelter Look-up'!$C:$C,MATCH($A14,'Smelter Look-up'!$E:$E,0)))</f>
        <v/>
      </c>
      <c r="D14" s="213"/>
      <c r="E14" s="166" t="str">
        <f ca="1">IF(ISERROR($V14),"",OFFSET('Smelter Look-up'!$D$4,$V14-4,0)&amp;"")</f>
        <v/>
      </c>
      <c r="F14" s="166" t="str">
        <f ca="1">IF(ISERROR($V14),"",OFFSET('Smelter Look-up'!$E$4,$V14-4,0))</f>
        <v/>
      </c>
      <c r="G14" s="166" t="str">
        <f ca="1">IF(C14=$X$4,IF(ISERROR($V14),"Enter smelter details","RMI"),IF(ISERROR($V14),"",OFFSET('Smelter Look-up'!$F$4,$V14-4,0)))</f>
        <v/>
      </c>
      <c r="H14" s="167" t="str">
        <f ca="1">IF(ISERROR($V14),"",OFFSET('Smelter Look-up'!$G$4,$V14-4,0))</f>
        <v/>
      </c>
      <c r="I14" s="168" t="str">
        <f ca="1">IF(ISERROR($V14),"",OFFSET('Smelter Look-up'!$H$4,$V14-4,0))</f>
        <v/>
      </c>
      <c r="J14" s="168" t="str">
        <f ca="1">IF(ISERROR($V14),"",OFFSET('Smelter Look-up'!$I$4,$V14-4,0))</f>
        <v/>
      </c>
      <c r="K14" s="207"/>
      <c r="L14" s="207"/>
      <c r="M14" s="207"/>
      <c r="N14" s="207"/>
      <c r="O14" s="207"/>
      <c r="P14" s="169"/>
      <c r="Q14" s="208"/>
      <c r="R14" s="166" t="str">
        <f ca="1">IF(ISERROR($V14),"",OFFSET('Smelter Look-up'!$C$4,$V14-4,0)&amp;"")</f>
        <v/>
      </c>
      <c r="S14" s="165" t="str">
        <f t="shared" ca="1" si="2"/>
        <v/>
      </c>
      <c r="T14" s="165" t="str">
        <f ca="1">IF(B14="","",IF(ISERROR(MATCH($J14,SorP!$B$1:$B$6261,0)),"",INDIRECT("'SorP'!$A$"&amp;MATCH($S14&amp;$J14,SorP!C:C,0))))</f>
        <v/>
      </c>
      <c r="U14" s="185"/>
      <c r="V14" s="209" t="e">
        <f>IF(C14="",NA(),IF(OR(C14="Smelter not listed",C14="Smelter not yet identified"),MATCH($B14&amp;$D14,'Smelter Look-up'!$J:$J,0),MATCH($B14&amp;$C14,'Smelter Look-up'!$J:$J,0)))</f>
        <v>#N/A</v>
      </c>
      <c r="X14" s="210">
        <f t="shared" ca="1" si="3"/>
        <v>0</v>
      </c>
      <c r="AB14" s="211" t="str">
        <f t="shared" si="4"/>
        <v/>
      </c>
    </row>
    <row r="15" spans="1:34" s="210" customFormat="1" ht="20.100000000000001" customHeight="1">
      <c r="A15" s="245"/>
      <c r="B15" s="166" t="str">
        <f>IF(LEN(A15)=0,"",INDEX('Smelter Look-up'!$A:$A,MATCH($A15,'Smelter Look-up'!$E:$E,0)))</f>
        <v/>
      </c>
      <c r="C15" s="170" t="str">
        <f>IF(LEN(A15)=0,"",INDEX('Smelter Look-up'!$C:$C,MATCH($A15,'Smelter Look-up'!$E:$E,0)))</f>
        <v/>
      </c>
      <c r="D15" s="213"/>
      <c r="E15" s="166" t="str">
        <f ca="1">IF(ISERROR($V15),"",OFFSET('Smelter Look-up'!$D$4,$V15-4,0)&amp;"")</f>
        <v/>
      </c>
      <c r="F15" s="166" t="str">
        <f ca="1">IF(ISERROR($V15),"",OFFSET('Smelter Look-up'!$E$4,$V15-4,0))</f>
        <v/>
      </c>
      <c r="G15" s="166" t="str">
        <f ca="1">IF(C15=$X$4,IF(ISERROR($V15),"Enter smelter details","RMI"),IF(ISERROR($V15),"",OFFSET('Smelter Look-up'!$F$4,$V15-4,0)))</f>
        <v/>
      </c>
      <c r="H15" s="167" t="str">
        <f ca="1">IF(ISERROR($V15),"",OFFSET('Smelter Look-up'!$G$4,$V15-4,0))</f>
        <v/>
      </c>
      <c r="I15" s="168" t="str">
        <f ca="1">IF(ISERROR($V15),"",OFFSET('Smelter Look-up'!$H$4,$V15-4,0))</f>
        <v/>
      </c>
      <c r="J15" s="168" t="str">
        <f ca="1">IF(ISERROR($V15),"",OFFSET('Smelter Look-up'!$I$4,$V15-4,0))</f>
        <v/>
      </c>
      <c r="K15" s="207"/>
      <c r="L15" s="207"/>
      <c r="M15" s="207"/>
      <c r="N15" s="207"/>
      <c r="O15" s="207"/>
      <c r="P15" s="169"/>
      <c r="Q15" s="208"/>
      <c r="R15" s="166" t="str">
        <f ca="1">IF(ISERROR($V15),"",OFFSET('Smelter Look-up'!$C$4,$V15-4,0)&amp;"")</f>
        <v/>
      </c>
      <c r="S15" s="165" t="str">
        <f t="shared" ca="1" si="2"/>
        <v/>
      </c>
      <c r="T15" s="165" t="str">
        <f ca="1">IF(B15="","",IF(ISERROR(MATCH($J15,SorP!$B$1:$B$6261,0)),"",INDIRECT("'SorP'!$A$"&amp;MATCH($S15&amp;$J15,SorP!C:C,0))))</f>
        <v/>
      </c>
      <c r="U15" s="185"/>
      <c r="V15" s="209" t="e">
        <f>IF(C15="",NA(),IF(OR(C15="Smelter not listed",C15="Smelter not yet identified"),MATCH($B15&amp;$D15,'Smelter Look-up'!$J:$J,0),MATCH($B15&amp;$C15,'Smelter Look-up'!$J:$J,0)))</f>
        <v>#N/A</v>
      </c>
      <c r="X15" s="210">
        <f t="shared" ca="1" si="3"/>
        <v>0</v>
      </c>
      <c r="AB15" s="211" t="str">
        <f t="shared" si="4"/>
        <v/>
      </c>
    </row>
    <row r="16" spans="1:34" s="210" customFormat="1" ht="20.100000000000001" customHeight="1">
      <c r="A16" s="245"/>
      <c r="B16" s="166" t="str">
        <f>IF(LEN(A16)=0,"",INDEX('Smelter Look-up'!$A:$A,MATCH($A16,'Smelter Look-up'!$E:$E,0)))</f>
        <v/>
      </c>
      <c r="C16" s="170" t="str">
        <f>IF(LEN(A16)=0,"",INDEX('Smelter Look-up'!$C:$C,MATCH($A16,'Smelter Look-up'!$E:$E,0)))</f>
        <v/>
      </c>
      <c r="D16" s="213"/>
      <c r="E16" s="166" t="str">
        <f ca="1">IF(ISERROR($V16),"",OFFSET('Smelter Look-up'!$D$4,$V16-4,0)&amp;"")</f>
        <v/>
      </c>
      <c r="F16" s="166" t="str">
        <f ca="1">IF(ISERROR($V16),"",OFFSET('Smelter Look-up'!$E$4,$V16-4,0))</f>
        <v/>
      </c>
      <c r="G16" s="166" t="str">
        <f ca="1">IF(C16=$X$4,IF(ISERROR($V16),"Enter smelter details","RMI"),IF(ISERROR($V16),"",OFFSET('Smelter Look-up'!$F$4,$V16-4,0)))</f>
        <v/>
      </c>
      <c r="H16" s="167" t="str">
        <f ca="1">IF(ISERROR($V16),"",OFFSET('Smelter Look-up'!$G$4,$V16-4,0))</f>
        <v/>
      </c>
      <c r="I16" s="168" t="str">
        <f ca="1">IF(ISERROR($V16),"",OFFSET('Smelter Look-up'!$H$4,$V16-4,0))</f>
        <v/>
      </c>
      <c r="J16" s="168" t="str">
        <f ca="1">IF(ISERROR($V16),"",OFFSET('Smelter Look-up'!$I$4,$V16-4,0))</f>
        <v/>
      </c>
      <c r="K16" s="207"/>
      <c r="L16" s="207"/>
      <c r="M16" s="207"/>
      <c r="N16" s="207"/>
      <c r="O16" s="207"/>
      <c r="P16" s="169"/>
      <c r="Q16" s="208"/>
      <c r="R16" s="166" t="str">
        <f ca="1">IF(ISERROR($V16),"",OFFSET('Smelter Look-up'!$C$4,$V16-4,0)&amp;"")</f>
        <v/>
      </c>
      <c r="S16" s="165" t="str">
        <f t="shared" ca="1" si="2"/>
        <v/>
      </c>
      <c r="T16" s="165" t="str">
        <f ca="1">IF(B16="","",IF(ISERROR(MATCH($J16,SorP!$B$1:$B$6261,0)),"",INDIRECT("'SorP'!$A$"&amp;MATCH($S16&amp;$J16,SorP!C:C,0))))</f>
        <v/>
      </c>
      <c r="U16" s="185"/>
      <c r="V16" s="209" t="e">
        <f>IF(C16="",NA(),IF(OR(C16="Smelter not listed",C16="Smelter not yet identified"),MATCH($B16&amp;$D16,'Smelter Look-up'!$J:$J,0),MATCH($B16&amp;$C16,'Smelter Look-up'!$J:$J,0)))</f>
        <v>#N/A</v>
      </c>
      <c r="X16" s="210">
        <f t="shared" ca="1" si="3"/>
        <v>0</v>
      </c>
      <c r="AB16" s="211" t="str">
        <f t="shared" si="4"/>
        <v/>
      </c>
    </row>
    <row r="17" spans="1:28" s="210" customFormat="1" ht="20.100000000000001" customHeight="1">
      <c r="A17" s="245"/>
      <c r="B17" s="166" t="str">
        <f>IF(LEN(A17)=0,"",INDEX('Smelter Look-up'!$A:$A,MATCH($A17,'Smelter Look-up'!$E:$E,0)))</f>
        <v/>
      </c>
      <c r="C17" s="170" t="str">
        <f>IF(LEN(A17)=0,"",INDEX('Smelter Look-up'!$C:$C,MATCH($A17,'Smelter Look-up'!$E:$E,0)))</f>
        <v/>
      </c>
      <c r="D17" s="213"/>
      <c r="E17" s="166" t="str">
        <f ca="1">IF(ISERROR($V17),"",OFFSET('Smelter Look-up'!$D$4,$V17-4,0)&amp;"")</f>
        <v/>
      </c>
      <c r="F17" s="166" t="str">
        <f ca="1">IF(ISERROR($V17),"",OFFSET('Smelter Look-up'!$E$4,$V17-4,0))</f>
        <v/>
      </c>
      <c r="G17" s="166" t="str">
        <f ca="1">IF(C17=$X$4,IF(ISERROR($V17),"Enter smelter details","RMI"),IF(ISERROR($V17),"",OFFSET('Smelter Look-up'!$F$4,$V17-4,0)))</f>
        <v/>
      </c>
      <c r="H17" s="167" t="str">
        <f ca="1">IF(ISERROR($V17),"",OFFSET('Smelter Look-up'!$G$4,$V17-4,0))</f>
        <v/>
      </c>
      <c r="I17" s="168" t="str">
        <f ca="1">IF(ISERROR($V17),"",OFFSET('Smelter Look-up'!$H$4,$V17-4,0))</f>
        <v/>
      </c>
      <c r="J17" s="168" t="str">
        <f ca="1">IF(ISERROR($V17),"",OFFSET('Smelter Look-up'!$I$4,$V17-4,0))</f>
        <v/>
      </c>
      <c r="K17" s="207"/>
      <c r="L17" s="207"/>
      <c r="M17" s="207"/>
      <c r="N17" s="207"/>
      <c r="O17" s="207"/>
      <c r="P17" s="169"/>
      <c r="Q17" s="208"/>
      <c r="R17" s="166" t="str">
        <f ca="1">IF(ISERROR($V17),"",OFFSET('Smelter Look-up'!$C$4,$V17-4,0)&amp;"")</f>
        <v/>
      </c>
      <c r="S17" s="165" t="str">
        <f t="shared" ca="1" si="2"/>
        <v/>
      </c>
      <c r="T17" s="165" t="str">
        <f ca="1">IF(B17="","",IF(ISERROR(MATCH($J17,SorP!$B$1:$B$6261,0)),"",INDIRECT("'SorP'!$A$"&amp;MATCH($S17&amp;$J17,SorP!C:C,0))))</f>
        <v/>
      </c>
      <c r="U17" s="185"/>
      <c r="V17" s="209" t="e">
        <f>IF(C17="",NA(),IF(OR(C17="Smelter not listed",C17="Smelter not yet identified"),MATCH($B17&amp;$D17,'Smelter Look-up'!$J:$J,0),MATCH($B17&amp;$C17,'Smelter Look-up'!$J:$J,0)))</f>
        <v>#N/A</v>
      </c>
      <c r="X17" s="210">
        <f t="shared" ca="1" si="3"/>
        <v>0</v>
      </c>
      <c r="AB17" s="211" t="str">
        <f t="shared" si="4"/>
        <v/>
      </c>
    </row>
    <row r="18" spans="1:28" s="210" customFormat="1" ht="20.100000000000001" customHeight="1">
      <c r="A18" s="165"/>
      <c r="B18" s="166" t="str">
        <f>IF(LEN(A18)=0,"",INDEX('Smelter Look-up'!$A:$A,MATCH($A18,'Smelter Look-up'!$E:$E,0)))</f>
        <v/>
      </c>
      <c r="C18" s="170" t="str">
        <f>IF(LEN(A18)=0,"",INDEX('Smelter Look-up'!$C:$C,MATCH($A18,'Smelter Look-up'!$E:$E,0)))</f>
        <v/>
      </c>
      <c r="D18" s="213"/>
      <c r="E18" s="166" t="str">
        <f ca="1">IF(ISERROR($V18),"",OFFSET('Smelter Look-up'!$D$4,$V18-4,0)&amp;"")</f>
        <v/>
      </c>
      <c r="F18" s="166" t="str">
        <f ca="1">IF(ISERROR($V18),"",OFFSET('Smelter Look-up'!$E$4,$V18-4,0))</f>
        <v/>
      </c>
      <c r="G18" s="166" t="str">
        <f ca="1">IF(C18=$X$4,IF(ISERROR($V18),"Enter smelter details","RMI"),IF(ISERROR($V18),"",OFFSET('Smelter Look-up'!$F$4,$V18-4,0)))</f>
        <v/>
      </c>
      <c r="H18" s="167" t="str">
        <f ca="1">IF(ISERROR($V18),"",OFFSET('Smelter Look-up'!$G$4,$V18-4,0))</f>
        <v/>
      </c>
      <c r="I18" s="168" t="str">
        <f ca="1">IF(ISERROR($V18),"",OFFSET('Smelter Look-up'!$H$4,$V18-4,0))</f>
        <v/>
      </c>
      <c r="J18" s="168" t="str">
        <f ca="1">IF(ISERROR($V18),"",OFFSET('Smelter Look-up'!$I$4,$V18-4,0))</f>
        <v/>
      </c>
      <c r="K18" s="207"/>
      <c r="L18" s="207"/>
      <c r="M18" s="207"/>
      <c r="N18" s="207"/>
      <c r="O18" s="207"/>
      <c r="P18" s="169"/>
      <c r="Q18" s="208"/>
      <c r="R18" s="166" t="str">
        <f ca="1">IF(ISERROR($V18),"",OFFSET('Smelter Look-up'!$C$4,$V18-4,0)&amp;"")</f>
        <v/>
      </c>
      <c r="S18" s="165" t="str">
        <f t="shared" ca="1" si="2"/>
        <v/>
      </c>
      <c r="T18" s="165" t="str">
        <f ca="1">IF(B18="","",IF(ISERROR(MATCH($J18,SorP!$B$1:$B$6261,0)),"",INDIRECT("'SorP'!$A$"&amp;MATCH($S18&amp;$J18,SorP!C:C,0))))</f>
        <v/>
      </c>
      <c r="U18" s="185"/>
      <c r="V18" s="209" t="e">
        <f>IF(C18="",NA(),IF(OR(C18="Smelter not listed",C18="Smelter not yet identified"),MATCH($B18&amp;$D18,'Smelter Look-up'!$J:$J,0),MATCH($B18&amp;$C18,'Smelter Look-up'!$J:$J,0)))</f>
        <v>#N/A</v>
      </c>
      <c r="X18" s="210">
        <f t="shared" ca="1" si="3"/>
        <v>0</v>
      </c>
      <c r="AB18" s="211" t="str">
        <f t="shared" si="4"/>
        <v/>
      </c>
    </row>
    <row r="19" spans="1:28" s="210" customFormat="1" ht="20.399999999999999">
      <c r="A19" s="165"/>
      <c r="B19" s="166" t="str">
        <f>IF(LEN(A19)=0,"",INDEX('Smelter Look-up'!$A:$A,MATCH($A19,'Smelter Look-up'!$E:$E,0)))</f>
        <v/>
      </c>
      <c r="C19" s="170" t="str">
        <f>IF(LEN(A19)=0,"",INDEX('Smelter Look-up'!$C:$C,MATCH($A19,'Smelter Look-up'!$E:$E,0)))</f>
        <v/>
      </c>
      <c r="D19" s="213"/>
      <c r="E19" s="166" t="str">
        <f ca="1">IF(ISERROR($V19),"",OFFSET('Smelter Look-up'!$D$4,$V19-4,0)&amp;"")</f>
        <v/>
      </c>
      <c r="F19" s="166" t="str">
        <f ca="1">IF(ISERROR($V19),"",OFFSET('Smelter Look-up'!$E$4,$V19-4,0))</f>
        <v/>
      </c>
      <c r="G19" s="166" t="str">
        <f ca="1">IF(C19=$X$4,IF(ISERROR($V19),"Enter smelter details","RMI"),IF(ISERROR($V19),"",OFFSET('Smelter Look-up'!$F$4,$V19-4,0)))</f>
        <v/>
      </c>
      <c r="H19" s="167" t="str">
        <f ca="1">IF(ISERROR($V19),"",OFFSET('Smelter Look-up'!$G$4,$V19-4,0))</f>
        <v/>
      </c>
      <c r="I19" s="168" t="str">
        <f ca="1">IF(ISERROR($V19),"",OFFSET('Smelter Look-up'!$H$4,$V19-4,0))</f>
        <v/>
      </c>
      <c r="J19" s="168" t="str">
        <f ca="1">IF(ISERROR($V19),"",OFFSET('Smelter Look-up'!$I$4,$V19-4,0))</f>
        <v/>
      </c>
      <c r="K19" s="207"/>
      <c r="L19" s="207"/>
      <c r="M19" s="207"/>
      <c r="N19" s="207"/>
      <c r="O19" s="207"/>
      <c r="P19" s="169"/>
      <c r="Q19" s="208"/>
      <c r="R19" s="166" t="str">
        <f ca="1">IF(ISERROR($V19),"",OFFSET('Smelter Look-up'!$C$4,$V19-4,0)&amp;"")</f>
        <v/>
      </c>
      <c r="S19" s="165" t="str">
        <f t="shared" ca="1" si="2"/>
        <v/>
      </c>
      <c r="T19" s="165" t="str">
        <f ca="1">IF(B19="","",IF(ISERROR(MATCH($J19,SorP!$B$1:$B$6261,0)),"",INDIRECT("'SorP'!$A$"&amp;MATCH($S19&amp;$J19,SorP!C:C,0))))</f>
        <v/>
      </c>
      <c r="U19" s="185"/>
      <c r="V19" s="209" t="e">
        <f>IF(C19="",NA(),IF(OR(C19="Smelter not listed",C19="Smelter not yet identified"),MATCH($B19&amp;$D19,'Smelter Look-up'!$J:$J,0),MATCH($B19&amp;$C19,'Smelter Look-up'!$J:$J,0)))</f>
        <v>#N/A</v>
      </c>
      <c r="X19" s="210">
        <f t="shared" ca="1" si="3"/>
        <v>0</v>
      </c>
      <c r="AB19" s="211" t="str">
        <f t="shared" si="4"/>
        <v/>
      </c>
    </row>
    <row r="20" spans="1:28" s="210" customFormat="1" ht="20.399999999999999">
      <c r="A20" s="165"/>
      <c r="B20" s="166" t="str">
        <f>IF(LEN(A20)=0,"",INDEX('Smelter Look-up'!$A:$A,MATCH($A20,'Smelter Look-up'!$E:$E,0)))</f>
        <v/>
      </c>
      <c r="C20" s="170" t="str">
        <f>IF(LEN(A20)=0,"",INDEX('Smelter Look-up'!$C:$C,MATCH($A20,'Smelter Look-up'!$E:$E,0)))</f>
        <v/>
      </c>
      <c r="D20" s="213"/>
      <c r="E20" s="166" t="str">
        <f ca="1">IF(ISERROR($V20),"",OFFSET('Smelter Look-up'!$D$4,$V20-4,0)&amp;"")</f>
        <v/>
      </c>
      <c r="F20" s="166" t="str">
        <f ca="1">IF(ISERROR($V20),"",OFFSET('Smelter Look-up'!$E$4,$V20-4,0))</f>
        <v/>
      </c>
      <c r="G20" s="166" t="str">
        <f ca="1">IF(C20=$X$4,IF(ISERROR($V20),"Enter smelter details","RMI"),IF(ISERROR($V20),"",OFFSET('Smelter Look-up'!$F$4,$V20-4,0)))</f>
        <v/>
      </c>
      <c r="H20" s="167" t="str">
        <f ca="1">IF(ISERROR($V20),"",OFFSET('Smelter Look-up'!$G$4,$V20-4,0))</f>
        <v/>
      </c>
      <c r="I20" s="168" t="str">
        <f ca="1">IF(ISERROR($V20),"",OFFSET('Smelter Look-up'!$H$4,$V20-4,0))</f>
        <v/>
      </c>
      <c r="J20" s="168" t="str">
        <f ca="1">IF(ISERROR($V20),"",OFFSET('Smelter Look-up'!$I$4,$V20-4,0))</f>
        <v/>
      </c>
      <c r="K20" s="207"/>
      <c r="L20" s="207"/>
      <c r="M20" s="207"/>
      <c r="N20" s="207"/>
      <c r="O20" s="207"/>
      <c r="P20" s="169"/>
      <c r="Q20" s="208"/>
      <c r="R20" s="166" t="str">
        <f ca="1">IF(ISERROR($V20),"",OFFSET('Smelter Look-up'!$C$4,$V20-4,0)&amp;"")</f>
        <v/>
      </c>
      <c r="S20" s="165" t="str">
        <f t="shared" ca="1" si="2"/>
        <v/>
      </c>
      <c r="T20" s="165" t="str">
        <f ca="1">IF(B20="","",IF(ISERROR(MATCH($J20,SorP!$B$1:$B$6261,0)),"",INDIRECT("'SorP'!$A$"&amp;MATCH($S20&amp;$J20,SorP!C:C,0))))</f>
        <v/>
      </c>
      <c r="U20" s="185"/>
      <c r="V20" s="209" t="e">
        <f>IF(C20="",NA(),IF(OR(C20="Smelter not listed",C20="Smelter not yet identified"),MATCH($B20&amp;$D20,'Smelter Look-up'!$J:$J,0),MATCH($B20&amp;$C20,'Smelter Look-up'!$J:$J,0)))</f>
        <v>#N/A</v>
      </c>
      <c r="X20" s="210">
        <f t="shared" ca="1" si="3"/>
        <v>0</v>
      </c>
      <c r="AB20" s="211" t="str">
        <f t="shared" si="4"/>
        <v/>
      </c>
    </row>
    <row r="21" spans="1:28" s="210" customFormat="1" ht="20.399999999999999">
      <c r="A21" s="165"/>
      <c r="B21" s="166" t="str">
        <f>IF(LEN(A21)=0,"",INDEX('Smelter Look-up'!$A:$A,MATCH($A21,'Smelter Look-up'!$E:$E,0)))</f>
        <v/>
      </c>
      <c r="C21" s="170" t="str">
        <f>IF(LEN(A21)=0,"",INDEX('Smelter Look-up'!$C:$C,MATCH($A21,'Smelter Look-up'!$E:$E,0)))</f>
        <v/>
      </c>
      <c r="D21" s="213"/>
      <c r="E21" s="166" t="str">
        <f ca="1">IF(ISERROR($V21),"",OFFSET('Smelter Look-up'!$D$4,$V21-4,0)&amp;"")</f>
        <v/>
      </c>
      <c r="F21" s="166" t="str">
        <f ca="1">IF(ISERROR($V21),"",OFFSET('Smelter Look-up'!$E$4,$V21-4,0))</f>
        <v/>
      </c>
      <c r="G21" s="166" t="str">
        <f ca="1">IF(C21=$X$4,IF(ISERROR($V21),"Enter smelter details","RMI"),IF(ISERROR($V21),"",OFFSET('Smelter Look-up'!$F$4,$V21-4,0)))</f>
        <v/>
      </c>
      <c r="H21" s="167" t="str">
        <f ca="1">IF(ISERROR($V21),"",OFFSET('Smelter Look-up'!$G$4,$V21-4,0))</f>
        <v/>
      </c>
      <c r="I21" s="168" t="str">
        <f ca="1">IF(ISERROR($V21),"",OFFSET('Smelter Look-up'!$H$4,$V21-4,0))</f>
        <v/>
      </c>
      <c r="J21" s="168" t="str">
        <f ca="1">IF(ISERROR($V21),"",OFFSET('Smelter Look-up'!$I$4,$V21-4,0))</f>
        <v/>
      </c>
      <c r="K21" s="207"/>
      <c r="L21" s="207"/>
      <c r="M21" s="207"/>
      <c r="N21" s="207"/>
      <c r="O21" s="207"/>
      <c r="P21" s="169"/>
      <c r="Q21" s="208"/>
      <c r="R21" s="166" t="str">
        <f ca="1">IF(ISERROR($V21),"",OFFSET('Smelter Look-up'!$C$4,$V21-4,0)&amp;"")</f>
        <v/>
      </c>
      <c r="S21" s="165" t="str">
        <f t="shared" ca="1" si="2"/>
        <v/>
      </c>
      <c r="T21" s="165" t="str">
        <f ca="1">IF(B21="","",IF(ISERROR(MATCH($J21,SorP!$B$1:$B$6261,0)),"",INDIRECT("'SorP'!$A$"&amp;MATCH($S21&amp;$J21,SorP!C:C,0))))</f>
        <v/>
      </c>
      <c r="U21" s="185"/>
      <c r="V21" s="209" t="e">
        <f>IF(C21="",NA(),IF(OR(C21="Smelter not listed",C21="Smelter not yet identified"),MATCH($B21&amp;$D21,'Smelter Look-up'!$J:$J,0),MATCH($B21&amp;$C21,'Smelter Look-up'!$J:$J,0)))</f>
        <v>#N/A</v>
      </c>
      <c r="X21" s="210">
        <f t="shared" ca="1" si="3"/>
        <v>0</v>
      </c>
      <c r="AB21" s="211" t="str">
        <f t="shared" si="4"/>
        <v/>
      </c>
    </row>
    <row r="22" spans="1:28" s="210" customFormat="1" ht="20.399999999999999">
      <c r="A22" s="165"/>
      <c r="B22" s="166" t="str">
        <f>IF(LEN(A22)=0,"",INDEX('Smelter Look-up'!$A:$A,MATCH($A22,'Smelter Look-up'!$E:$E,0)))</f>
        <v/>
      </c>
      <c r="C22" s="170" t="str">
        <f>IF(LEN(A22)=0,"",INDEX('Smelter Look-up'!$C:$C,MATCH($A22,'Smelter Look-up'!$E:$E,0)))</f>
        <v/>
      </c>
      <c r="D22" s="213"/>
      <c r="E22" s="166" t="str">
        <f ca="1">IF(ISERROR($V22),"",OFFSET('Smelter Look-up'!$D$4,$V22-4,0)&amp;"")</f>
        <v/>
      </c>
      <c r="F22" s="166" t="str">
        <f ca="1">IF(ISERROR($V22),"",OFFSET('Smelter Look-up'!$E$4,$V22-4,0))</f>
        <v/>
      </c>
      <c r="G22" s="166" t="str">
        <f ca="1">IF(C22=$X$4,IF(ISERROR($V22),"Enter smelter details","RMI"),IF(ISERROR($V22),"",OFFSET('Smelter Look-up'!$F$4,$V22-4,0)))</f>
        <v/>
      </c>
      <c r="H22" s="167" t="str">
        <f ca="1">IF(ISERROR($V22),"",OFFSET('Smelter Look-up'!$G$4,$V22-4,0))</f>
        <v/>
      </c>
      <c r="I22" s="168" t="str">
        <f ca="1">IF(ISERROR($V22),"",OFFSET('Smelter Look-up'!$H$4,$V22-4,0))</f>
        <v/>
      </c>
      <c r="J22" s="168" t="str">
        <f ca="1">IF(ISERROR($V22),"",OFFSET('Smelter Look-up'!$I$4,$V22-4,0))</f>
        <v/>
      </c>
      <c r="K22" s="207"/>
      <c r="L22" s="207"/>
      <c r="M22" s="207"/>
      <c r="N22" s="207"/>
      <c r="O22" s="207"/>
      <c r="P22" s="169"/>
      <c r="Q22" s="208"/>
      <c r="R22" s="166" t="str">
        <f ca="1">IF(ISERROR($V22),"",OFFSET('Smelter Look-up'!$C$4,$V22-4,0)&amp;"")</f>
        <v/>
      </c>
      <c r="S22" s="165" t="str">
        <f t="shared" ca="1" si="2"/>
        <v/>
      </c>
      <c r="T22" s="165" t="str">
        <f ca="1">IF(B22="","",IF(ISERROR(MATCH($J22,SorP!$B$1:$B$6261,0)),"",INDIRECT("'SorP'!$A$"&amp;MATCH($S22&amp;$J22,SorP!C:C,0))))</f>
        <v/>
      </c>
      <c r="U22" s="185"/>
      <c r="V22" s="209" t="e">
        <f>IF(C22="",NA(),IF(OR(C22="Smelter not listed",C22="Smelter not yet identified"),MATCH($B22&amp;$D22,'Smelter Look-up'!$J:$J,0),MATCH($B22&amp;$C22,'Smelter Look-up'!$J:$J,0)))</f>
        <v>#N/A</v>
      </c>
      <c r="X22" s="210">
        <f t="shared" ca="1" si="3"/>
        <v>0</v>
      </c>
      <c r="AB22" s="211" t="str">
        <f t="shared" si="4"/>
        <v/>
      </c>
    </row>
    <row r="23" spans="1:28" s="210" customFormat="1" ht="20.399999999999999">
      <c r="A23" s="165"/>
      <c r="B23" s="166" t="str">
        <f>IF(LEN(A23)=0,"",INDEX('Smelter Look-up'!$A:$A,MATCH($A23,'Smelter Look-up'!$E:$E,0)))</f>
        <v/>
      </c>
      <c r="C23" s="170" t="str">
        <f>IF(LEN(A23)=0,"",INDEX('Smelter Look-up'!$C:$C,MATCH($A23,'Smelter Look-up'!$E:$E,0)))</f>
        <v/>
      </c>
      <c r="D23" s="213"/>
      <c r="E23" s="166" t="str">
        <f ca="1">IF(ISERROR($V23),"",OFFSET('Smelter Look-up'!$D$4,$V23-4,0)&amp;"")</f>
        <v/>
      </c>
      <c r="F23" s="166" t="str">
        <f ca="1">IF(ISERROR($V23),"",OFFSET('Smelter Look-up'!$E$4,$V23-4,0))</f>
        <v/>
      </c>
      <c r="G23" s="166" t="str">
        <f ca="1">IF(C23=$X$4,IF(ISERROR($V23),"Enter smelter details","RMI"),IF(ISERROR($V23),"",OFFSET('Smelter Look-up'!$F$4,$V23-4,0)))</f>
        <v/>
      </c>
      <c r="H23" s="167" t="str">
        <f ca="1">IF(ISERROR($V23),"",OFFSET('Smelter Look-up'!$G$4,$V23-4,0))</f>
        <v/>
      </c>
      <c r="I23" s="168" t="str">
        <f ca="1">IF(ISERROR($V23),"",OFFSET('Smelter Look-up'!$H$4,$V23-4,0))</f>
        <v/>
      </c>
      <c r="J23" s="168" t="str">
        <f ca="1">IF(ISERROR($V23),"",OFFSET('Smelter Look-up'!$I$4,$V23-4,0))</f>
        <v/>
      </c>
      <c r="K23" s="207"/>
      <c r="L23" s="207"/>
      <c r="M23" s="207"/>
      <c r="N23" s="207"/>
      <c r="O23" s="207"/>
      <c r="P23" s="169"/>
      <c r="Q23" s="208"/>
      <c r="R23" s="166" t="str">
        <f ca="1">IF(ISERROR($V23),"",OFFSET('Smelter Look-up'!$C$4,$V23-4,0)&amp;"")</f>
        <v/>
      </c>
      <c r="S23" s="165" t="str">
        <f t="shared" ca="1" si="2"/>
        <v/>
      </c>
      <c r="T23" s="165" t="str">
        <f ca="1">IF(B23="","",IF(ISERROR(MATCH($J23,SorP!$B$1:$B$6261,0)),"",INDIRECT("'SorP'!$A$"&amp;MATCH($S23&amp;$J23,SorP!C:C,0))))</f>
        <v/>
      </c>
      <c r="U23" s="185"/>
      <c r="V23" s="209" t="e">
        <f>IF(C23="",NA(),IF(OR(C23="Smelter not listed",C23="Smelter not yet identified"),MATCH($B23&amp;$D23,'Smelter Look-up'!$J:$J,0),MATCH($B23&amp;$C23,'Smelter Look-up'!$J:$J,0)))</f>
        <v>#N/A</v>
      </c>
      <c r="X23" s="210">
        <f t="shared" ca="1" si="3"/>
        <v>0</v>
      </c>
      <c r="AB23" s="211" t="str">
        <f t="shared" si="4"/>
        <v/>
      </c>
    </row>
    <row r="24" spans="1:28" s="210" customFormat="1" ht="20.399999999999999">
      <c r="A24" s="165"/>
      <c r="B24" s="166" t="str">
        <f>IF(LEN(A24)=0,"",INDEX('Smelter Look-up'!$A:$A,MATCH($A24,'Smelter Look-up'!$E:$E,0)))</f>
        <v/>
      </c>
      <c r="C24" s="170" t="str">
        <f>IF(LEN(A24)=0,"",INDEX('Smelter Look-up'!$C:$C,MATCH($A24,'Smelter Look-up'!$E:$E,0)))</f>
        <v/>
      </c>
      <c r="D24" s="213"/>
      <c r="E24" s="166" t="str">
        <f ca="1">IF(ISERROR($V24),"",OFFSET('Smelter Look-up'!$D$4,$V24-4,0)&amp;"")</f>
        <v/>
      </c>
      <c r="F24" s="166" t="str">
        <f ca="1">IF(ISERROR($V24),"",OFFSET('Smelter Look-up'!$E$4,$V24-4,0))</f>
        <v/>
      </c>
      <c r="G24" s="166" t="str">
        <f ca="1">IF(C24=$X$4,IF(ISERROR($V24),"Enter smelter details","RMI"),IF(ISERROR($V24),"",OFFSET('Smelter Look-up'!$F$4,$V24-4,0)))</f>
        <v/>
      </c>
      <c r="H24" s="167" t="str">
        <f ca="1">IF(ISERROR($V24),"",OFFSET('Smelter Look-up'!$G$4,$V24-4,0))</f>
        <v/>
      </c>
      <c r="I24" s="168" t="str">
        <f ca="1">IF(ISERROR($V24),"",OFFSET('Smelter Look-up'!$H$4,$V24-4,0))</f>
        <v/>
      </c>
      <c r="J24" s="168" t="str">
        <f ca="1">IF(ISERROR($V24),"",OFFSET('Smelter Look-up'!$I$4,$V24-4,0))</f>
        <v/>
      </c>
      <c r="K24" s="207"/>
      <c r="L24" s="207"/>
      <c r="M24" s="207"/>
      <c r="N24" s="207"/>
      <c r="O24" s="207"/>
      <c r="P24" s="169"/>
      <c r="Q24" s="208"/>
      <c r="R24" s="166" t="str">
        <f ca="1">IF(ISERROR($V24),"",OFFSET('Smelter Look-up'!$C$4,$V24-4,0)&amp;"")</f>
        <v/>
      </c>
      <c r="S24" s="165" t="str">
        <f t="shared" ca="1" si="2"/>
        <v/>
      </c>
      <c r="T24" s="165" t="str">
        <f ca="1">IF(B24="","",IF(ISERROR(MATCH($J24,SorP!$B$1:$B$6261,0)),"",INDIRECT("'SorP'!$A$"&amp;MATCH($S24&amp;$J24,SorP!C:C,0))))</f>
        <v/>
      </c>
      <c r="U24" s="185"/>
      <c r="V24" s="209" t="e">
        <f>IF(C24="",NA(),IF(OR(C24="Smelter not listed",C24="Smelter not yet identified"),MATCH($B24&amp;$D24,'Smelter Look-up'!$J:$J,0),MATCH($B24&amp;$C24,'Smelter Look-up'!$J:$J,0)))</f>
        <v>#N/A</v>
      </c>
      <c r="X24" s="210">
        <f t="shared" ca="1" si="3"/>
        <v>0</v>
      </c>
      <c r="AB24" s="211" t="str">
        <f t="shared" si="4"/>
        <v/>
      </c>
    </row>
    <row r="25" spans="1:28" s="210" customFormat="1" ht="20.399999999999999">
      <c r="A25" s="165"/>
      <c r="B25" s="166" t="str">
        <f>IF(LEN(A25)=0,"",INDEX('Smelter Look-up'!$A:$A,MATCH($A25,'Smelter Look-up'!$E:$E,0)))</f>
        <v/>
      </c>
      <c r="C25" s="170" t="str">
        <f>IF(LEN(A25)=0,"",INDEX('Smelter Look-up'!$C:$C,MATCH($A25,'Smelter Look-up'!$E:$E,0)))</f>
        <v/>
      </c>
      <c r="D25" s="213"/>
      <c r="E25" s="166" t="str">
        <f ca="1">IF(ISERROR($V25),"",OFFSET('Smelter Look-up'!$D$4,$V25-4,0)&amp;"")</f>
        <v/>
      </c>
      <c r="F25" s="166" t="str">
        <f ca="1">IF(ISERROR($V25),"",OFFSET('Smelter Look-up'!$E$4,$V25-4,0))</f>
        <v/>
      </c>
      <c r="G25" s="166" t="str">
        <f ca="1">IF(C25=$X$4,IF(ISERROR($V25),"Enter smelter details","RMI"),IF(ISERROR($V25),"",OFFSET('Smelter Look-up'!$F$4,$V25-4,0)))</f>
        <v/>
      </c>
      <c r="H25" s="167" t="str">
        <f ca="1">IF(ISERROR($V25),"",OFFSET('Smelter Look-up'!$G$4,$V25-4,0))</f>
        <v/>
      </c>
      <c r="I25" s="168" t="str">
        <f ca="1">IF(ISERROR($V25),"",OFFSET('Smelter Look-up'!$H$4,$V25-4,0))</f>
        <v/>
      </c>
      <c r="J25" s="168" t="str">
        <f ca="1">IF(ISERROR($V25),"",OFFSET('Smelter Look-up'!$I$4,$V25-4,0))</f>
        <v/>
      </c>
      <c r="K25" s="207"/>
      <c r="L25" s="207"/>
      <c r="M25" s="207"/>
      <c r="N25" s="207"/>
      <c r="O25" s="207"/>
      <c r="P25" s="169"/>
      <c r="Q25" s="208"/>
      <c r="R25" s="166" t="str">
        <f ca="1">IF(ISERROR($V25),"",OFFSET('Smelter Look-up'!$C$4,$V25-4,0)&amp;"")</f>
        <v/>
      </c>
      <c r="S25" s="165" t="str">
        <f t="shared" ca="1" si="2"/>
        <v/>
      </c>
      <c r="T25" s="165" t="str">
        <f ca="1">IF(B25="","",IF(ISERROR(MATCH($J25,SorP!$B$1:$B$6261,0)),"",INDIRECT("'SorP'!$A$"&amp;MATCH($S25&amp;$J25,SorP!C:C,0))))</f>
        <v/>
      </c>
      <c r="U25" s="185"/>
      <c r="V25" s="209" t="e">
        <f>IF(C25="",NA(),IF(OR(C25="Smelter not listed",C25="Smelter not yet identified"),MATCH($B25&amp;$D25,'Smelter Look-up'!$J:$J,0),MATCH($B25&amp;$C25,'Smelter Look-up'!$J:$J,0)))</f>
        <v>#N/A</v>
      </c>
      <c r="X25" s="210">
        <f t="shared" ca="1" si="3"/>
        <v>0</v>
      </c>
      <c r="AB25" s="211" t="str">
        <f t="shared" si="4"/>
        <v/>
      </c>
    </row>
    <row r="26" spans="1:28" s="210" customFormat="1" ht="20.399999999999999">
      <c r="A26" s="165"/>
      <c r="B26" s="166" t="str">
        <f>IF(LEN(A26)=0,"",INDEX('Smelter Look-up'!$A:$A,MATCH($A26,'Smelter Look-up'!$E:$E,0)))</f>
        <v/>
      </c>
      <c r="C26" s="170" t="str">
        <f>IF(LEN(A26)=0,"",INDEX('Smelter Look-up'!$C:$C,MATCH($A26,'Smelter Look-up'!$E:$E,0)))</f>
        <v/>
      </c>
      <c r="D26" s="213"/>
      <c r="E26" s="166" t="str">
        <f ca="1">IF(ISERROR($V26),"",OFFSET('Smelter Look-up'!$D$4,$V26-4,0)&amp;"")</f>
        <v/>
      </c>
      <c r="F26" s="166" t="str">
        <f ca="1">IF(ISERROR($V26),"",OFFSET('Smelter Look-up'!$E$4,$V26-4,0))</f>
        <v/>
      </c>
      <c r="G26" s="166" t="str">
        <f ca="1">IF(C26=$X$4,IF(ISERROR($V26),"Enter smelter details","RMI"),IF(ISERROR($V26),"",OFFSET('Smelter Look-up'!$F$4,$V26-4,0)))</f>
        <v/>
      </c>
      <c r="H26" s="167" t="str">
        <f ca="1">IF(ISERROR($V26),"",OFFSET('Smelter Look-up'!$G$4,$V26-4,0))</f>
        <v/>
      </c>
      <c r="I26" s="168" t="str">
        <f ca="1">IF(ISERROR($V26),"",OFFSET('Smelter Look-up'!$H$4,$V26-4,0))</f>
        <v/>
      </c>
      <c r="J26" s="168" t="str">
        <f ca="1">IF(ISERROR($V26),"",OFFSET('Smelter Look-up'!$I$4,$V26-4,0))</f>
        <v/>
      </c>
      <c r="K26" s="207"/>
      <c r="L26" s="207"/>
      <c r="M26" s="207"/>
      <c r="N26" s="207"/>
      <c r="O26" s="207"/>
      <c r="P26" s="169"/>
      <c r="Q26" s="208"/>
      <c r="R26" s="166" t="str">
        <f ca="1">IF(ISERROR($V26),"",OFFSET('Smelter Look-up'!$C$4,$V26-4,0)&amp;"")</f>
        <v/>
      </c>
      <c r="S26" s="165" t="str">
        <f t="shared" ca="1" si="2"/>
        <v/>
      </c>
      <c r="T26" s="165" t="str">
        <f ca="1">IF(B26="","",IF(ISERROR(MATCH($J26,SorP!$B$1:$B$6261,0)),"",INDIRECT("'SorP'!$A$"&amp;MATCH($S26&amp;$J26,SorP!C:C,0))))</f>
        <v/>
      </c>
      <c r="U26" s="185"/>
      <c r="V26" s="209" t="e">
        <f>IF(C26="",NA(),IF(OR(C26="Smelter not listed",C26="Smelter not yet identified"),MATCH($B26&amp;$D26,'Smelter Look-up'!$J:$J,0),MATCH($B26&amp;$C26,'Smelter Look-up'!$J:$J,0)))</f>
        <v>#N/A</v>
      </c>
      <c r="X26" s="210">
        <f t="shared" ca="1" si="3"/>
        <v>0</v>
      </c>
      <c r="AB26" s="211" t="str">
        <f t="shared" si="4"/>
        <v/>
      </c>
    </row>
    <row r="27" spans="1:28" s="210" customFormat="1" ht="20.399999999999999">
      <c r="A27" s="165"/>
      <c r="B27" s="166" t="str">
        <f>IF(LEN(A27)=0,"",INDEX('Smelter Look-up'!$A:$A,MATCH($A27,'Smelter Look-up'!$E:$E,0)))</f>
        <v/>
      </c>
      <c r="C27" s="170" t="str">
        <f>IF(LEN(A27)=0,"",INDEX('Smelter Look-up'!$C:$C,MATCH($A27,'Smelter Look-up'!$E:$E,0)))</f>
        <v/>
      </c>
      <c r="D27" s="213"/>
      <c r="E27" s="166" t="str">
        <f ca="1">IF(ISERROR($V27),"",OFFSET('Smelter Look-up'!$D$4,$V27-4,0)&amp;"")</f>
        <v/>
      </c>
      <c r="F27" s="166" t="str">
        <f ca="1">IF(ISERROR($V27),"",OFFSET('Smelter Look-up'!$E$4,$V27-4,0))</f>
        <v/>
      </c>
      <c r="G27" s="166" t="str">
        <f ca="1">IF(C27=$X$4,IF(ISERROR($V27),"Enter smelter details","RMI"),IF(ISERROR($V27),"",OFFSET('Smelter Look-up'!$F$4,$V27-4,0)))</f>
        <v/>
      </c>
      <c r="H27" s="167" t="str">
        <f ca="1">IF(ISERROR($V27),"",OFFSET('Smelter Look-up'!$G$4,$V27-4,0))</f>
        <v/>
      </c>
      <c r="I27" s="168" t="str">
        <f ca="1">IF(ISERROR($V27),"",OFFSET('Smelter Look-up'!$H$4,$V27-4,0))</f>
        <v/>
      </c>
      <c r="J27" s="168" t="str">
        <f ca="1">IF(ISERROR($V27),"",OFFSET('Smelter Look-up'!$I$4,$V27-4,0))</f>
        <v/>
      </c>
      <c r="K27" s="207"/>
      <c r="L27" s="207"/>
      <c r="M27" s="207"/>
      <c r="N27" s="207"/>
      <c r="O27" s="207"/>
      <c r="P27" s="169"/>
      <c r="Q27" s="208"/>
      <c r="R27" s="166" t="str">
        <f ca="1">IF(ISERROR($V27),"",OFFSET('Smelter Look-up'!$C$4,$V27-4,0)&amp;"")</f>
        <v/>
      </c>
      <c r="S27" s="165" t="str">
        <f t="shared" ca="1" si="2"/>
        <v/>
      </c>
      <c r="T27" s="165" t="str">
        <f ca="1">IF(B27="","",IF(ISERROR(MATCH($J27,SorP!$B$1:$B$6261,0)),"",INDIRECT("'SorP'!$A$"&amp;MATCH($S27&amp;$J27,SorP!C:C,0))))</f>
        <v/>
      </c>
      <c r="U27" s="185"/>
      <c r="V27" s="209" t="e">
        <f>IF(C27="",NA(),IF(OR(C27="Smelter not listed",C27="Smelter not yet identified"),MATCH($B27&amp;$D27,'Smelter Look-up'!$J:$J,0),MATCH($B27&amp;$C27,'Smelter Look-up'!$J:$J,0)))</f>
        <v>#N/A</v>
      </c>
      <c r="X27" s="210">
        <f t="shared" ca="1" si="3"/>
        <v>0</v>
      </c>
      <c r="AB27" s="211" t="str">
        <f t="shared" si="4"/>
        <v/>
      </c>
    </row>
    <row r="28" spans="1:28" s="210" customFormat="1" ht="20.399999999999999">
      <c r="A28" s="165"/>
      <c r="B28" s="166" t="str">
        <f>IF(LEN(A28)=0,"",INDEX('Smelter Look-up'!$A:$A,MATCH($A28,'Smelter Look-up'!$E:$E,0)))</f>
        <v/>
      </c>
      <c r="C28" s="170" t="str">
        <f>IF(LEN(A28)=0,"",INDEX('Smelter Look-up'!$C:$C,MATCH($A28,'Smelter Look-up'!$E:$E,0)))</f>
        <v/>
      </c>
      <c r="D28" s="213"/>
      <c r="E28" s="166" t="str">
        <f ca="1">IF(ISERROR($V28),"",OFFSET('Smelter Look-up'!$D$4,$V28-4,0)&amp;"")</f>
        <v/>
      </c>
      <c r="F28" s="166" t="str">
        <f ca="1">IF(ISERROR($V28),"",OFFSET('Smelter Look-up'!$E$4,$V28-4,0))</f>
        <v/>
      </c>
      <c r="G28" s="166" t="str">
        <f ca="1">IF(C28=$X$4,IF(ISERROR($V28),"Enter smelter details","RMI"),IF(ISERROR($V28),"",OFFSET('Smelter Look-up'!$F$4,$V28-4,0)))</f>
        <v/>
      </c>
      <c r="H28" s="167" t="str">
        <f ca="1">IF(ISERROR($V28),"",OFFSET('Smelter Look-up'!$G$4,$V28-4,0))</f>
        <v/>
      </c>
      <c r="I28" s="168" t="str">
        <f ca="1">IF(ISERROR($V28),"",OFFSET('Smelter Look-up'!$H$4,$V28-4,0))</f>
        <v/>
      </c>
      <c r="J28" s="168" t="str">
        <f ca="1">IF(ISERROR($V28),"",OFFSET('Smelter Look-up'!$I$4,$V28-4,0))</f>
        <v/>
      </c>
      <c r="K28" s="207"/>
      <c r="L28" s="207"/>
      <c r="M28" s="207"/>
      <c r="N28" s="207"/>
      <c r="O28" s="207"/>
      <c r="P28" s="169"/>
      <c r="Q28" s="208"/>
      <c r="R28" s="166" t="str">
        <f ca="1">IF(ISERROR($V28),"",OFFSET('Smelter Look-up'!$C$4,$V28-4,0)&amp;"")</f>
        <v/>
      </c>
      <c r="S28" s="165" t="str">
        <f t="shared" ca="1" si="2"/>
        <v/>
      </c>
      <c r="T28" s="165" t="str">
        <f ca="1">IF(B28="","",IF(ISERROR(MATCH($J28,SorP!$B$1:$B$6261,0)),"",INDIRECT("'SorP'!$A$"&amp;MATCH($S28&amp;$J28,SorP!C:C,0))))</f>
        <v/>
      </c>
      <c r="U28" s="185"/>
      <c r="V28" s="209" t="e">
        <f>IF(C28="",NA(),IF(OR(C28="Smelter not listed",C28="Smelter not yet identified"),MATCH($B28&amp;$D28,'Smelter Look-up'!$J:$J,0),MATCH($B28&amp;$C28,'Smelter Look-up'!$J:$J,0)))</f>
        <v>#N/A</v>
      </c>
      <c r="X28" s="210">
        <f t="shared" ca="1" si="3"/>
        <v>0</v>
      </c>
      <c r="AB28" s="211" t="str">
        <f t="shared" si="4"/>
        <v/>
      </c>
    </row>
    <row r="29" spans="1:28" s="210" customFormat="1" ht="20.399999999999999">
      <c r="A29" s="165"/>
      <c r="B29" s="166" t="str">
        <f>IF(LEN(A29)=0,"",INDEX('Smelter Look-up'!$A:$A,MATCH($A29,'Smelter Look-up'!$E:$E,0)))</f>
        <v/>
      </c>
      <c r="C29" s="170" t="str">
        <f>IF(LEN(A29)=0,"",INDEX('Smelter Look-up'!$C:$C,MATCH($A29,'Smelter Look-up'!$E:$E,0)))</f>
        <v/>
      </c>
      <c r="D29" s="213"/>
      <c r="E29" s="166" t="str">
        <f ca="1">IF(ISERROR($V29),"",OFFSET('Smelter Look-up'!$D$4,$V29-4,0)&amp;"")</f>
        <v/>
      </c>
      <c r="F29" s="166" t="str">
        <f ca="1">IF(ISERROR($V29),"",OFFSET('Smelter Look-up'!$E$4,$V29-4,0))</f>
        <v/>
      </c>
      <c r="G29" s="166" t="str">
        <f ca="1">IF(C29=$X$4,IF(ISERROR($V29),"Enter smelter details","RMI"),IF(ISERROR($V29),"",OFFSET('Smelter Look-up'!$F$4,$V29-4,0)))</f>
        <v/>
      </c>
      <c r="H29" s="167" t="str">
        <f ca="1">IF(ISERROR($V29),"",OFFSET('Smelter Look-up'!$G$4,$V29-4,0))</f>
        <v/>
      </c>
      <c r="I29" s="168" t="str">
        <f ca="1">IF(ISERROR($V29),"",OFFSET('Smelter Look-up'!$H$4,$V29-4,0))</f>
        <v/>
      </c>
      <c r="J29" s="168" t="str">
        <f ca="1">IF(ISERROR($V29),"",OFFSET('Smelter Look-up'!$I$4,$V29-4,0))</f>
        <v/>
      </c>
      <c r="K29" s="207"/>
      <c r="L29" s="207"/>
      <c r="M29" s="207"/>
      <c r="N29" s="207"/>
      <c r="O29" s="207"/>
      <c r="P29" s="169"/>
      <c r="Q29" s="208"/>
      <c r="R29" s="166" t="str">
        <f ca="1">IF(ISERROR($V29),"",OFFSET('Smelter Look-up'!$C$4,$V29-4,0)&amp;"")</f>
        <v/>
      </c>
      <c r="S29" s="165" t="str">
        <f t="shared" ca="1" si="2"/>
        <v/>
      </c>
      <c r="T29" s="165" t="str">
        <f ca="1">IF(B29="","",IF(ISERROR(MATCH($J29,SorP!$B$1:$B$6261,0)),"",INDIRECT("'SorP'!$A$"&amp;MATCH($S29&amp;$J29,SorP!C:C,0))))</f>
        <v/>
      </c>
      <c r="U29" s="185"/>
      <c r="V29" s="209" t="e">
        <f>IF(C29="",NA(),IF(OR(C29="Smelter not listed",C29="Smelter not yet identified"),MATCH($B29&amp;$D29,'Smelter Look-up'!$J:$J,0),MATCH($B29&amp;$C29,'Smelter Look-up'!$J:$J,0)))</f>
        <v>#N/A</v>
      </c>
      <c r="X29" s="210">
        <f t="shared" ca="1" si="3"/>
        <v>0</v>
      </c>
      <c r="AB29" s="211" t="str">
        <f t="shared" si="4"/>
        <v/>
      </c>
    </row>
    <row r="30" spans="1:28" s="210" customFormat="1" ht="20.399999999999999">
      <c r="A30" s="165"/>
      <c r="B30" s="166" t="str">
        <f>IF(LEN(A30)=0,"",INDEX('Smelter Look-up'!$A:$A,MATCH($A30,'Smelter Look-up'!$E:$E,0)))</f>
        <v/>
      </c>
      <c r="C30" s="170" t="str">
        <f>IF(LEN(A30)=0,"",INDEX('Smelter Look-up'!$C:$C,MATCH($A30,'Smelter Look-up'!$E:$E,0)))</f>
        <v/>
      </c>
      <c r="D30" s="213"/>
      <c r="E30" s="166" t="str">
        <f ca="1">IF(ISERROR($V30),"",OFFSET('Smelter Look-up'!$D$4,$V30-4,0)&amp;"")</f>
        <v/>
      </c>
      <c r="F30" s="166" t="str">
        <f ca="1">IF(ISERROR($V30),"",OFFSET('Smelter Look-up'!$E$4,$V30-4,0))</f>
        <v/>
      </c>
      <c r="G30" s="166" t="str">
        <f ca="1">IF(C30=$X$4,IF(ISERROR($V30),"Enter smelter details","RMI"),IF(ISERROR($V30),"",OFFSET('Smelter Look-up'!$F$4,$V30-4,0)))</f>
        <v/>
      </c>
      <c r="H30" s="167" t="str">
        <f ca="1">IF(ISERROR($V30),"",OFFSET('Smelter Look-up'!$G$4,$V30-4,0))</f>
        <v/>
      </c>
      <c r="I30" s="168" t="str">
        <f ca="1">IF(ISERROR($V30),"",OFFSET('Smelter Look-up'!$H$4,$V30-4,0))</f>
        <v/>
      </c>
      <c r="J30" s="168" t="str">
        <f ca="1">IF(ISERROR($V30),"",OFFSET('Smelter Look-up'!$I$4,$V30-4,0))</f>
        <v/>
      </c>
      <c r="K30" s="207"/>
      <c r="L30" s="207"/>
      <c r="M30" s="207"/>
      <c r="N30" s="207"/>
      <c r="O30" s="207"/>
      <c r="P30" s="169"/>
      <c r="Q30" s="208"/>
      <c r="R30" s="166" t="str">
        <f ca="1">IF(ISERROR($V30),"",OFFSET('Smelter Look-up'!$C$4,$V30-4,0)&amp;"")</f>
        <v/>
      </c>
      <c r="S30" s="165" t="str">
        <f t="shared" ca="1" si="2"/>
        <v/>
      </c>
      <c r="T30" s="165" t="str">
        <f ca="1">IF(B30="","",IF(ISERROR(MATCH($J30,SorP!$B$1:$B$6261,0)),"",INDIRECT("'SorP'!$A$"&amp;MATCH($S30&amp;$J30,SorP!C:C,0))))</f>
        <v/>
      </c>
      <c r="U30" s="185"/>
      <c r="V30" s="209" t="e">
        <f>IF(C30="",NA(),IF(OR(C30="Smelter not listed",C30="Smelter not yet identified"),MATCH($B30&amp;$D30,'Smelter Look-up'!$J:$J,0),MATCH($B30&amp;$C30,'Smelter Look-up'!$J:$J,0)))</f>
        <v>#N/A</v>
      </c>
      <c r="X30" s="210">
        <f t="shared" ca="1" si="3"/>
        <v>0</v>
      </c>
      <c r="AB30" s="211" t="str">
        <f t="shared" si="4"/>
        <v/>
      </c>
    </row>
    <row r="31" spans="1:28" s="210" customFormat="1" ht="20.399999999999999">
      <c r="A31" s="165"/>
      <c r="B31" s="166" t="str">
        <f>IF(LEN(A31)=0,"",INDEX('Smelter Look-up'!$A:$A,MATCH($A31,'Smelter Look-up'!$E:$E,0)))</f>
        <v/>
      </c>
      <c r="C31" s="170" t="str">
        <f>IF(LEN(A31)=0,"",INDEX('Smelter Look-up'!$C:$C,MATCH($A31,'Smelter Look-up'!$E:$E,0)))</f>
        <v/>
      </c>
      <c r="D31" s="213"/>
      <c r="E31" s="166" t="str">
        <f ca="1">IF(ISERROR($V31),"",OFFSET('Smelter Look-up'!$D$4,$V31-4,0)&amp;"")</f>
        <v/>
      </c>
      <c r="F31" s="166" t="str">
        <f ca="1">IF(ISERROR($V31),"",OFFSET('Smelter Look-up'!$E$4,$V31-4,0))</f>
        <v/>
      </c>
      <c r="G31" s="166" t="str">
        <f ca="1">IF(C31=$X$4,IF(ISERROR($V31),"Enter smelter details","RMI"),IF(ISERROR($V31),"",OFFSET('Smelter Look-up'!$F$4,$V31-4,0)))</f>
        <v/>
      </c>
      <c r="H31" s="167" t="str">
        <f ca="1">IF(ISERROR($V31),"",OFFSET('Smelter Look-up'!$G$4,$V31-4,0))</f>
        <v/>
      </c>
      <c r="I31" s="168" t="str">
        <f ca="1">IF(ISERROR($V31),"",OFFSET('Smelter Look-up'!$H$4,$V31-4,0))</f>
        <v/>
      </c>
      <c r="J31" s="168" t="str">
        <f ca="1">IF(ISERROR($V31),"",OFFSET('Smelter Look-up'!$I$4,$V31-4,0))</f>
        <v/>
      </c>
      <c r="K31" s="207"/>
      <c r="L31" s="207"/>
      <c r="M31" s="207"/>
      <c r="N31" s="207"/>
      <c r="O31" s="207"/>
      <c r="P31" s="169"/>
      <c r="Q31" s="208"/>
      <c r="R31" s="166" t="str">
        <f ca="1">IF(ISERROR($V31),"",OFFSET('Smelter Look-up'!$C$4,$V31-4,0)&amp;"")</f>
        <v/>
      </c>
      <c r="S31" s="165" t="str">
        <f t="shared" ca="1" si="2"/>
        <v/>
      </c>
      <c r="T31" s="165" t="str">
        <f ca="1">IF(B31="","",IF(ISERROR(MATCH($J31,SorP!$B$1:$B$6261,0)),"",INDIRECT("'SorP'!$A$"&amp;MATCH($S31&amp;$J31,SorP!C:C,0))))</f>
        <v/>
      </c>
      <c r="U31" s="185"/>
      <c r="V31" s="209" t="e">
        <f>IF(C31="",NA(),IF(OR(C31="Smelter not listed",C31="Smelter not yet identified"),MATCH($B31&amp;$D31,'Smelter Look-up'!$J:$J,0),MATCH($B31&amp;$C31,'Smelter Look-up'!$J:$J,0)))</f>
        <v>#N/A</v>
      </c>
      <c r="X31" s="210">
        <f t="shared" ca="1" si="3"/>
        <v>0</v>
      </c>
      <c r="AB31" s="211" t="str">
        <f t="shared" si="4"/>
        <v/>
      </c>
    </row>
    <row r="32" spans="1:28" s="210" customFormat="1" ht="20.399999999999999">
      <c r="A32" s="165"/>
      <c r="B32" s="166" t="str">
        <f>IF(LEN(A32)=0,"",INDEX('Smelter Look-up'!$A:$A,MATCH($A32,'Smelter Look-up'!$E:$E,0)))</f>
        <v/>
      </c>
      <c r="C32" s="170" t="str">
        <f>IF(LEN(A32)=0,"",INDEX('Smelter Look-up'!$C:$C,MATCH($A32,'Smelter Look-up'!$E:$E,0)))</f>
        <v/>
      </c>
      <c r="D32" s="213"/>
      <c r="E32" s="166" t="str">
        <f ca="1">IF(ISERROR($V32),"",OFFSET('Smelter Look-up'!$D$4,$V32-4,0)&amp;"")</f>
        <v/>
      </c>
      <c r="F32" s="166" t="str">
        <f ca="1">IF(ISERROR($V32),"",OFFSET('Smelter Look-up'!$E$4,$V32-4,0))</f>
        <v/>
      </c>
      <c r="G32" s="166" t="str">
        <f ca="1">IF(C32=$X$4,IF(ISERROR($V32),"Enter smelter details","RMI"),IF(ISERROR($V32),"",OFFSET('Smelter Look-up'!$F$4,$V32-4,0)))</f>
        <v/>
      </c>
      <c r="H32" s="167" t="str">
        <f ca="1">IF(ISERROR($V32),"",OFFSET('Smelter Look-up'!$G$4,$V32-4,0))</f>
        <v/>
      </c>
      <c r="I32" s="168" t="str">
        <f ca="1">IF(ISERROR($V32),"",OFFSET('Smelter Look-up'!$H$4,$V32-4,0))</f>
        <v/>
      </c>
      <c r="J32" s="168" t="str">
        <f ca="1">IF(ISERROR($V32),"",OFFSET('Smelter Look-up'!$I$4,$V32-4,0))</f>
        <v/>
      </c>
      <c r="K32" s="207"/>
      <c r="L32" s="207"/>
      <c r="M32" s="207"/>
      <c r="N32" s="207"/>
      <c r="O32" s="207"/>
      <c r="P32" s="169"/>
      <c r="Q32" s="208"/>
      <c r="R32" s="166" t="str">
        <f ca="1">IF(ISERROR($V32),"",OFFSET('Smelter Look-up'!$C$4,$V32-4,0)&amp;"")</f>
        <v/>
      </c>
      <c r="S32" s="165" t="str">
        <f t="shared" ca="1" si="2"/>
        <v/>
      </c>
      <c r="T32" s="165" t="str">
        <f ca="1">IF(B32="","",IF(ISERROR(MATCH($J32,SorP!$B$1:$B$6261,0)),"",INDIRECT("'SorP'!$A$"&amp;MATCH($S32&amp;$J32,SorP!C:C,0))))</f>
        <v/>
      </c>
      <c r="U32" s="185"/>
      <c r="V32" s="209" t="e">
        <f>IF(C32="",NA(),IF(OR(C32="Smelter not listed",C32="Smelter not yet identified"),MATCH($B32&amp;$D32,'Smelter Look-up'!$J:$J,0),MATCH($B32&amp;$C32,'Smelter Look-up'!$J:$J,0)))</f>
        <v>#N/A</v>
      </c>
      <c r="X32" s="210">
        <f t="shared" ca="1" si="3"/>
        <v>0</v>
      </c>
      <c r="AB32" s="211" t="str">
        <f t="shared" si="4"/>
        <v/>
      </c>
    </row>
    <row r="33" spans="1:28" s="210" customFormat="1" ht="20.399999999999999">
      <c r="A33" s="165"/>
      <c r="B33" s="166" t="str">
        <f>IF(LEN(A33)=0,"",INDEX('Smelter Look-up'!$A:$A,MATCH($A33,'Smelter Look-up'!$E:$E,0)))</f>
        <v/>
      </c>
      <c r="C33" s="170" t="str">
        <f>IF(LEN(A33)=0,"",INDEX('Smelter Look-up'!$C:$C,MATCH($A33,'Smelter Look-up'!$E:$E,0)))</f>
        <v/>
      </c>
      <c r="D33" s="213"/>
      <c r="E33" s="166" t="str">
        <f ca="1">IF(ISERROR($V33),"",OFFSET('Smelter Look-up'!$D$4,$V33-4,0)&amp;"")</f>
        <v/>
      </c>
      <c r="F33" s="166" t="str">
        <f ca="1">IF(ISERROR($V33),"",OFFSET('Smelter Look-up'!$E$4,$V33-4,0))</f>
        <v/>
      </c>
      <c r="G33" s="166" t="str">
        <f ca="1">IF(C33=$X$4,IF(ISERROR($V33),"Enter smelter details","RMI"),IF(ISERROR($V33),"",OFFSET('Smelter Look-up'!$F$4,$V33-4,0)))</f>
        <v/>
      </c>
      <c r="H33" s="167" t="str">
        <f ca="1">IF(ISERROR($V33),"",OFFSET('Smelter Look-up'!$G$4,$V33-4,0))</f>
        <v/>
      </c>
      <c r="I33" s="168" t="str">
        <f ca="1">IF(ISERROR($V33),"",OFFSET('Smelter Look-up'!$H$4,$V33-4,0))</f>
        <v/>
      </c>
      <c r="J33" s="168" t="str">
        <f ca="1">IF(ISERROR($V33),"",OFFSET('Smelter Look-up'!$I$4,$V33-4,0))</f>
        <v/>
      </c>
      <c r="K33" s="207"/>
      <c r="L33" s="207"/>
      <c r="M33" s="207"/>
      <c r="N33" s="207"/>
      <c r="O33" s="207"/>
      <c r="P33" s="169"/>
      <c r="Q33" s="208"/>
      <c r="R33" s="166" t="str">
        <f ca="1">IF(ISERROR($V33),"",OFFSET('Smelter Look-up'!$C$4,$V33-4,0)&amp;"")</f>
        <v/>
      </c>
      <c r="S33" s="165" t="str">
        <f t="shared" ca="1" si="2"/>
        <v/>
      </c>
      <c r="T33" s="165" t="str">
        <f ca="1">IF(B33="","",IF(ISERROR(MATCH($J33,SorP!$B$1:$B$6261,0)),"",INDIRECT("'SorP'!$A$"&amp;MATCH($S33&amp;$J33,SorP!C:C,0))))</f>
        <v/>
      </c>
      <c r="U33" s="185"/>
      <c r="V33" s="209" t="e">
        <f>IF(C33="",NA(),IF(OR(C33="Smelter not listed",C33="Smelter not yet identified"),MATCH($B33&amp;$D33,'Smelter Look-up'!$J:$J,0),MATCH($B33&amp;$C33,'Smelter Look-up'!$J:$J,0)))</f>
        <v>#N/A</v>
      </c>
      <c r="X33" s="210">
        <f t="shared" ca="1" si="3"/>
        <v>0</v>
      </c>
      <c r="AB33" s="211" t="str">
        <f t="shared" si="4"/>
        <v/>
      </c>
    </row>
    <row r="34" spans="1:28" s="210" customFormat="1" ht="20.399999999999999">
      <c r="A34" s="165"/>
      <c r="B34" s="166" t="str">
        <f>IF(LEN(A34)=0,"",INDEX('Smelter Look-up'!$A:$A,MATCH($A34,'Smelter Look-up'!$E:$E,0)))</f>
        <v/>
      </c>
      <c r="C34" s="170" t="str">
        <f>IF(LEN(A34)=0,"",INDEX('Smelter Look-up'!$C:$C,MATCH($A34,'Smelter Look-up'!$E:$E,0)))</f>
        <v/>
      </c>
      <c r="D34" s="213"/>
      <c r="E34" s="166" t="str">
        <f ca="1">IF(ISERROR($V34),"",OFFSET('Smelter Look-up'!$D$4,$V34-4,0)&amp;"")</f>
        <v/>
      </c>
      <c r="F34" s="166" t="str">
        <f ca="1">IF(ISERROR($V34),"",OFFSET('Smelter Look-up'!$E$4,$V34-4,0))</f>
        <v/>
      </c>
      <c r="G34" s="166" t="str">
        <f ca="1">IF(C34=$X$4,IF(ISERROR($V34),"Enter smelter details","RMI"),IF(ISERROR($V34),"",OFFSET('Smelter Look-up'!$F$4,$V34-4,0)))</f>
        <v/>
      </c>
      <c r="H34" s="167" t="str">
        <f ca="1">IF(ISERROR($V34),"",OFFSET('Smelter Look-up'!$G$4,$V34-4,0))</f>
        <v/>
      </c>
      <c r="I34" s="168" t="str">
        <f ca="1">IF(ISERROR($V34),"",OFFSET('Smelter Look-up'!$H$4,$V34-4,0))</f>
        <v/>
      </c>
      <c r="J34" s="168" t="str">
        <f ca="1">IF(ISERROR($V34),"",OFFSET('Smelter Look-up'!$I$4,$V34-4,0))</f>
        <v/>
      </c>
      <c r="K34" s="207"/>
      <c r="L34" s="207"/>
      <c r="M34" s="207"/>
      <c r="N34" s="207"/>
      <c r="O34" s="207"/>
      <c r="P34" s="169"/>
      <c r="Q34" s="208"/>
      <c r="R34" s="166" t="str">
        <f ca="1">IF(ISERROR($V34),"",OFFSET('Smelter Look-up'!$C$4,$V34-4,0)&amp;"")</f>
        <v/>
      </c>
      <c r="S34" s="165" t="str">
        <f t="shared" ca="1" si="2"/>
        <v/>
      </c>
      <c r="T34" s="165" t="str">
        <f ca="1">IF(B34="","",IF(ISERROR(MATCH($J34,SorP!$B$1:$B$6261,0)),"",INDIRECT("'SorP'!$A$"&amp;MATCH($S34&amp;$J34,SorP!C:C,0))))</f>
        <v/>
      </c>
      <c r="U34" s="185"/>
      <c r="V34" s="209" t="e">
        <f>IF(C34="",NA(),IF(OR(C34="Smelter not listed",C34="Smelter not yet identified"),MATCH($B34&amp;$D34,'Smelter Look-up'!$J:$J,0),MATCH($B34&amp;$C34,'Smelter Look-up'!$J:$J,0)))</f>
        <v>#N/A</v>
      </c>
      <c r="X34" s="210">
        <f t="shared" ca="1" si="3"/>
        <v>0</v>
      </c>
      <c r="AB34" s="211" t="str">
        <f t="shared" si="4"/>
        <v/>
      </c>
    </row>
    <row r="35" spans="1:28" s="210" customFormat="1" ht="20.399999999999999">
      <c r="A35" s="165"/>
      <c r="B35" s="166" t="str">
        <f>IF(LEN(A35)=0,"",INDEX('Smelter Look-up'!$A:$A,MATCH($A35,'Smelter Look-up'!$E:$E,0)))</f>
        <v/>
      </c>
      <c r="C35" s="170" t="str">
        <f>IF(LEN(A35)=0,"",INDEX('Smelter Look-up'!$C:$C,MATCH($A35,'Smelter Look-up'!$E:$E,0)))</f>
        <v/>
      </c>
      <c r="D35" s="213"/>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7"/>
      <c r="L35" s="207"/>
      <c r="M35" s="207"/>
      <c r="N35" s="207"/>
      <c r="O35" s="207"/>
      <c r="P35" s="169"/>
      <c r="Q35" s="208"/>
      <c r="R35" s="166" t="str">
        <f ca="1">IF(ISERROR($V35),"",OFFSET('Smelter Look-up'!$C$4,$V35-4,0)&amp;"")</f>
        <v/>
      </c>
      <c r="S35" s="165" t="str">
        <f t="shared" ca="1" si="2"/>
        <v/>
      </c>
      <c r="T35" s="165" t="str">
        <f ca="1">IF(B35="","",IF(ISERROR(MATCH($J35,SorP!$B$1:$B$6261,0)),"",INDIRECT("'SorP'!$A$"&amp;MATCH($S35&amp;$J35,SorP!C:C,0))))</f>
        <v/>
      </c>
      <c r="U35" s="185"/>
      <c r="V35" s="209" t="e">
        <f>IF(C35="",NA(),IF(OR(C35="Smelter not listed",C35="Smelter not yet identified"),MATCH($B35&amp;$D35,'Smelter Look-up'!$J:$J,0),MATCH($B35&amp;$C35,'Smelter Look-up'!$J:$J,0)))</f>
        <v>#N/A</v>
      </c>
      <c r="X35" s="210">
        <f t="shared" ca="1" si="3"/>
        <v>0</v>
      </c>
      <c r="AB35" s="211" t="str">
        <f t="shared" si="4"/>
        <v/>
      </c>
    </row>
    <row r="36" spans="1:28" s="210" customFormat="1" ht="20.399999999999999">
      <c r="A36" s="165"/>
      <c r="B36" s="166" t="str">
        <f>IF(LEN(A36)=0,"",INDEX('Smelter Look-up'!$A:$A,MATCH($A36,'Smelter Look-up'!$E:$E,0)))</f>
        <v/>
      </c>
      <c r="C36" s="170" t="str">
        <f>IF(LEN(A36)=0,"",INDEX('Smelter Look-up'!$C:$C,MATCH($A36,'Smelter Look-up'!$E:$E,0)))</f>
        <v/>
      </c>
      <c r="D36" s="213"/>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7"/>
      <c r="L36" s="207"/>
      <c r="M36" s="207"/>
      <c r="N36" s="207"/>
      <c r="O36" s="207"/>
      <c r="P36" s="169"/>
      <c r="Q36" s="208"/>
      <c r="R36" s="166" t="str">
        <f ca="1">IF(ISERROR($V36),"",OFFSET('Smelter Look-up'!$C$4,$V36-4,0)&amp;"")</f>
        <v/>
      </c>
      <c r="S36" s="165" t="str">
        <f t="shared" ca="1" si="2"/>
        <v/>
      </c>
      <c r="T36" s="165" t="str">
        <f ca="1">IF(B36="","",IF(ISERROR(MATCH($J36,SorP!$B$1:$B$6261,0)),"",INDIRECT("'SorP'!$A$"&amp;MATCH($S36&amp;$J36,SorP!C:C,0))))</f>
        <v/>
      </c>
      <c r="U36" s="185"/>
      <c r="V36" s="209" t="e">
        <f>IF(C36="",NA(),IF(OR(C36="Smelter not listed",C36="Smelter not yet identified"),MATCH($B36&amp;$D36,'Smelter Look-up'!$J:$J,0),MATCH($B36&amp;$C36,'Smelter Look-up'!$J:$J,0)))</f>
        <v>#N/A</v>
      </c>
      <c r="X36" s="210">
        <f t="shared" ca="1" si="3"/>
        <v>0</v>
      </c>
      <c r="AB36" s="211" t="str">
        <f t="shared" si="4"/>
        <v/>
      </c>
    </row>
    <row r="37" spans="1:28" s="210" customFormat="1" ht="20.399999999999999">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ca="1" si="2"/>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ca="1" si="3"/>
        <v>0</v>
      </c>
      <c r="AB37" s="211" t="str">
        <f t="shared" si="4"/>
        <v/>
      </c>
    </row>
    <row r="38" spans="1:28" s="210" customFormat="1" ht="20.399999999999999">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ref="S38:S68" ca="1" si="5">IF(B38="","",IF(ISERROR(MATCH($E38,CL,0)),"Unknown",INDIRECT("'C'!$A$"&amp;MATCH($E38,CL,0)+1)))</f>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ref="X38:X68" ca="1" si="6">IF(AND(C38="Smelter not listed",OR(LEN(D38)=0,LEN(E38)=0)),1,0)</f>
        <v>0</v>
      </c>
      <c r="AB38" s="211" t="str">
        <f t="shared" ref="AB38:AB68" si="7">B38&amp;C38</f>
        <v/>
      </c>
    </row>
    <row r="39" spans="1:28" s="210" customFormat="1" ht="20.399999999999999">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5"/>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6"/>
        <v>0</v>
      </c>
      <c r="AB39" s="211" t="str">
        <f t="shared" si="7"/>
        <v/>
      </c>
    </row>
    <row r="40" spans="1:28" s="210" customFormat="1" ht="20.399999999999999">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5"/>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6"/>
        <v>0</v>
      </c>
      <c r="AB40" s="211" t="str">
        <f t="shared" si="7"/>
        <v/>
      </c>
    </row>
    <row r="41" spans="1:28" s="210" customFormat="1" ht="20.399999999999999">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5"/>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6"/>
        <v>0</v>
      </c>
      <c r="AB41" s="211" t="str">
        <f t="shared" si="7"/>
        <v/>
      </c>
    </row>
    <row r="42" spans="1:28" s="210" customFormat="1" ht="20.399999999999999">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5"/>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6"/>
        <v>0</v>
      </c>
      <c r="AB42" s="211" t="str">
        <f t="shared" si="7"/>
        <v/>
      </c>
    </row>
    <row r="43" spans="1:28" s="210" customFormat="1" ht="20.399999999999999">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5"/>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6"/>
        <v>0</v>
      </c>
      <c r="AB43" s="211" t="str">
        <f t="shared" si="7"/>
        <v/>
      </c>
    </row>
    <row r="44" spans="1:28" s="210" customFormat="1" ht="20.399999999999999">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5"/>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6"/>
        <v>0</v>
      </c>
      <c r="AB44" s="211" t="str">
        <f t="shared" si="7"/>
        <v/>
      </c>
    </row>
    <row r="45" spans="1:28" s="210" customFormat="1" ht="20.399999999999999">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5"/>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6"/>
        <v>0</v>
      </c>
      <c r="AB45" s="211" t="str">
        <f t="shared" si="7"/>
        <v/>
      </c>
    </row>
    <row r="46" spans="1:28" s="210" customFormat="1" ht="20.399999999999999">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5"/>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6"/>
        <v>0</v>
      </c>
      <c r="AB46" s="211" t="str">
        <f t="shared" si="7"/>
        <v/>
      </c>
    </row>
    <row r="47" spans="1:28" s="210" customFormat="1" ht="20.399999999999999">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5"/>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6"/>
        <v>0</v>
      </c>
      <c r="AB47" s="211" t="str">
        <f t="shared" si="7"/>
        <v/>
      </c>
    </row>
    <row r="48" spans="1:28" s="210" customFormat="1" ht="20.399999999999999">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5"/>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6"/>
        <v>0</v>
      </c>
      <c r="AB48" s="211" t="str">
        <f t="shared" si="7"/>
        <v/>
      </c>
    </row>
    <row r="49" spans="1:28" s="210" customFormat="1" ht="20.399999999999999">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5"/>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6"/>
        <v>0</v>
      </c>
      <c r="AB49" s="211" t="str">
        <f t="shared" si="7"/>
        <v/>
      </c>
    </row>
    <row r="50" spans="1:28" s="210" customFormat="1" ht="20.399999999999999">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5"/>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6"/>
        <v>0</v>
      </c>
      <c r="AB50" s="211" t="str">
        <f t="shared" si="7"/>
        <v/>
      </c>
    </row>
    <row r="51" spans="1:28" s="210" customFormat="1" ht="20.399999999999999">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5"/>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6"/>
        <v>0</v>
      </c>
      <c r="AB51" s="211" t="str">
        <f t="shared" si="7"/>
        <v/>
      </c>
    </row>
    <row r="52" spans="1:28" s="210" customFormat="1" ht="20.399999999999999">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5"/>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6"/>
        <v>0</v>
      </c>
      <c r="AB52" s="211" t="str">
        <f t="shared" si="7"/>
        <v/>
      </c>
    </row>
    <row r="53" spans="1:28" s="210" customFormat="1" ht="20.399999999999999">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5"/>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6"/>
        <v>0</v>
      </c>
      <c r="AB53" s="211" t="str">
        <f t="shared" si="7"/>
        <v/>
      </c>
    </row>
    <row r="54" spans="1:28" s="210" customFormat="1" ht="20.399999999999999">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5"/>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6"/>
        <v>0</v>
      </c>
      <c r="AB54" s="211" t="str">
        <f t="shared" si="7"/>
        <v/>
      </c>
    </row>
    <row r="55" spans="1:28" s="210" customFormat="1" ht="20.399999999999999">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5"/>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6"/>
        <v>0</v>
      </c>
      <c r="AB55" s="211" t="str">
        <f t="shared" si="7"/>
        <v/>
      </c>
    </row>
    <row r="56" spans="1:28" s="210" customFormat="1" ht="20.399999999999999">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5"/>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6"/>
        <v>0</v>
      </c>
      <c r="AB56" s="211" t="str">
        <f t="shared" si="7"/>
        <v/>
      </c>
    </row>
    <row r="57" spans="1:28" s="210" customFormat="1" ht="20.399999999999999">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5"/>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6"/>
        <v>0</v>
      </c>
      <c r="AB57" s="211" t="str">
        <f t="shared" si="7"/>
        <v/>
      </c>
    </row>
    <row r="58" spans="1:28" s="210" customFormat="1" ht="20.399999999999999">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5"/>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6"/>
        <v>0</v>
      </c>
      <c r="AB58" s="211" t="str">
        <f t="shared" si="7"/>
        <v/>
      </c>
    </row>
    <row r="59" spans="1:28" s="210" customFormat="1" ht="20.399999999999999">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5"/>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6"/>
        <v>0</v>
      </c>
      <c r="AB59" s="211" t="str">
        <f t="shared" si="7"/>
        <v/>
      </c>
    </row>
    <row r="60" spans="1:28" s="210" customFormat="1" ht="20.399999999999999">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5"/>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6"/>
        <v>0</v>
      </c>
      <c r="AB60" s="211" t="str">
        <f t="shared" si="7"/>
        <v/>
      </c>
    </row>
    <row r="61" spans="1:28" s="210" customFormat="1" ht="20.399999999999999">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5"/>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6"/>
        <v>0</v>
      </c>
      <c r="AB61" s="211" t="str">
        <f t="shared" si="7"/>
        <v/>
      </c>
    </row>
    <row r="62" spans="1:28" s="210" customFormat="1" ht="20.399999999999999">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5"/>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6"/>
        <v>0</v>
      </c>
      <c r="AB62" s="211" t="str">
        <f t="shared" si="7"/>
        <v/>
      </c>
    </row>
    <row r="63" spans="1:28" s="210" customFormat="1" ht="20.399999999999999">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5"/>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6"/>
        <v>0</v>
      </c>
      <c r="AB63" s="211" t="str">
        <f t="shared" si="7"/>
        <v/>
      </c>
    </row>
    <row r="64" spans="1:28" s="210" customFormat="1" ht="20.399999999999999">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5"/>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6"/>
        <v>0</v>
      </c>
      <c r="AB64" s="211" t="str">
        <f t="shared" si="7"/>
        <v/>
      </c>
    </row>
    <row r="65" spans="1:28" s="210" customFormat="1" ht="20.399999999999999">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5"/>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6"/>
        <v>0</v>
      </c>
      <c r="AB65" s="211" t="str">
        <f t="shared" si="7"/>
        <v/>
      </c>
    </row>
    <row r="66" spans="1:28" s="210" customFormat="1" ht="20.399999999999999">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5"/>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6"/>
        <v>0</v>
      </c>
      <c r="AB66" s="211" t="str">
        <f t="shared" si="7"/>
        <v/>
      </c>
    </row>
    <row r="67" spans="1:28" s="210" customFormat="1" ht="20.399999999999999">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5"/>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6"/>
        <v>0</v>
      </c>
      <c r="AB67" s="211" t="str">
        <f t="shared" si="7"/>
        <v/>
      </c>
    </row>
    <row r="68" spans="1:28" s="210" customFormat="1" ht="20.399999999999999">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5"/>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6"/>
        <v>0</v>
      </c>
      <c r="AB68" s="211" t="str">
        <f t="shared" si="7"/>
        <v/>
      </c>
    </row>
    <row r="69" spans="1:28" s="210" customFormat="1" ht="20.399999999999999">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ref="S69" ca="1" si="8">IF(B69="","",IF(ISERROR(MATCH($E69,CL,0)),"Unknown",INDIRECT("'C'!$A$"&amp;MATCH($E69,CL,0)+1)))</f>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ref="X69" ca="1" si="9">IF(AND(C69="Smelter not listed",OR(LEN(D69)=0,LEN(E69)=0)),1,0)</f>
        <v>0</v>
      </c>
      <c r="AB69" s="211" t="str">
        <f t="shared" ref="AB69" si="10">B69&amp;C69</f>
        <v/>
      </c>
    </row>
    <row r="70" spans="1:28" s="210" customFormat="1" ht="20.399999999999999">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ref="S70:S101" ca="1" si="11">IF(B70="","",IF(ISERROR(MATCH($E70,CL,0)),"Unknown",INDIRECT("'C'!$A$"&amp;MATCH($E70,CL,0)+1)))</f>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ref="X70:X101" ca="1" si="12">IF(AND(C70="Smelter not listed",OR(LEN(D70)=0,LEN(E70)=0)),1,0)</f>
        <v>0</v>
      </c>
      <c r="AB70" s="211" t="str">
        <f t="shared" ref="AB70:AB101" si="13">B70&amp;C70</f>
        <v/>
      </c>
    </row>
    <row r="71" spans="1:28" s="210" customFormat="1" ht="20.399999999999999">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1"/>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2"/>
        <v>0</v>
      </c>
      <c r="AB71" s="211" t="str">
        <f t="shared" si="13"/>
        <v/>
      </c>
    </row>
    <row r="72" spans="1:28" s="210" customFormat="1" ht="20.399999999999999">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1"/>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2"/>
        <v>0</v>
      </c>
      <c r="AB72" s="211" t="str">
        <f t="shared" si="13"/>
        <v/>
      </c>
    </row>
    <row r="73" spans="1:28" s="210" customFormat="1" ht="20.399999999999999">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1"/>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2"/>
        <v>0</v>
      </c>
      <c r="AB73" s="211" t="str">
        <f t="shared" si="13"/>
        <v/>
      </c>
    </row>
    <row r="74" spans="1:28" s="210" customFormat="1" ht="20.399999999999999">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1"/>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2"/>
        <v>0</v>
      </c>
      <c r="AB74" s="211" t="str">
        <f t="shared" si="13"/>
        <v/>
      </c>
    </row>
    <row r="75" spans="1:28" s="210" customFormat="1" ht="20.399999999999999">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1"/>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2"/>
        <v>0</v>
      </c>
      <c r="AB75" s="211" t="str">
        <f t="shared" si="13"/>
        <v/>
      </c>
    </row>
    <row r="76" spans="1:28" s="210" customFormat="1" ht="20.399999999999999">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1"/>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2"/>
        <v>0</v>
      </c>
      <c r="AB76" s="211" t="str">
        <f t="shared" si="13"/>
        <v/>
      </c>
    </row>
    <row r="77" spans="1:28" s="210" customFormat="1" ht="20.399999999999999">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1"/>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2"/>
        <v>0</v>
      </c>
      <c r="AB77" s="211" t="str">
        <f t="shared" si="13"/>
        <v/>
      </c>
    </row>
    <row r="78" spans="1:28" s="210" customFormat="1" ht="20.399999999999999">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2"/>
        <v>0</v>
      </c>
      <c r="AB78" s="211" t="str">
        <f t="shared" si="13"/>
        <v/>
      </c>
    </row>
    <row r="79" spans="1:28" s="210" customFormat="1" ht="20.399999999999999">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1"/>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2"/>
        <v>0</v>
      </c>
      <c r="AB79" s="211" t="str">
        <f t="shared" si="13"/>
        <v/>
      </c>
    </row>
    <row r="80" spans="1:28" s="210" customFormat="1" ht="20.399999999999999">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20.399999999999999">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20.399999999999999">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20.399999999999999">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20.399999999999999">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20.399999999999999">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20.399999999999999">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20.399999999999999">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399999999999999">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399999999999999">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399999999999999">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399999999999999">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399999999999999">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399999999999999">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399999999999999">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399999999999999">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399999999999999">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399999999999999">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399999999999999">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399999999999999">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1"/>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2"/>
        <v>0</v>
      </c>
      <c r="AB99" s="211" t="str">
        <f t="shared" si="13"/>
        <v/>
      </c>
    </row>
    <row r="100" spans="1:28" s="210" customFormat="1" ht="20.399999999999999">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1"/>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2"/>
        <v>0</v>
      </c>
      <c r="AB100" s="211" t="str">
        <f t="shared" si="13"/>
        <v/>
      </c>
    </row>
    <row r="101" spans="1:28" s="210" customFormat="1" ht="20.399999999999999">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1"/>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2"/>
        <v>0</v>
      </c>
      <c r="AB101" s="211" t="str">
        <f t="shared" si="13"/>
        <v/>
      </c>
    </row>
    <row r="102" spans="1:28" s="210" customFormat="1" ht="20.399999999999999">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ref="S102:S132" ca="1" si="14">IF(B102="","",IF(ISERROR(MATCH($E102,CL,0)),"Unknown",INDIRECT("'C'!$A$"&amp;MATCH($E102,CL,0)+1)))</f>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ref="X102:X132" ca="1" si="15">IF(AND(C102="Smelter not listed",OR(LEN(D102)=0,LEN(E102)=0)),1,0)</f>
        <v>0</v>
      </c>
      <c r="AB102" s="211" t="str">
        <f t="shared" ref="AB102:AB132" si="16">B102&amp;C102</f>
        <v/>
      </c>
    </row>
    <row r="103" spans="1:28" s="210" customFormat="1" ht="20.399999999999999">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399999999999999">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399999999999999">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399999999999999">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399999999999999">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399999999999999">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399999999999999">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399999999999999">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399999999999999">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399999999999999">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399999999999999">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399999999999999">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399999999999999">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399999999999999">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399999999999999">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399999999999999">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399999999999999">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399999999999999">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399999999999999">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399999999999999">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399999999999999">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399999999999999">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399999999999999">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399999999999999">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399999999999999">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399999999999999">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399999999999999">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399999999999999">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4"/>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5"/>
        <v>0</v>
      </c>
      <c r="AB130" s="211" t="str">
        <f t="shared" si="16"/>
        <v/>
      </c>
    </row>
    <row r="131" spans="1:28" s="210" customFormat="1" ht="20.399999999999999">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4"/>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5"/>
        <v>0</v>
      </c>
      <c r="AB131" s="211" t="str">
        <f t="shared" si="16"/>
        <v/>
      </c>
    </row>
    <row r="132" spans="1:28" s="210" customFormat="1" ht="20.399999999999999">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14"/>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5"/>
        <v>0</v>
      </c>
      <c r="AB132" s="211" t="str">
        <f t="shared" si="16"/>
        <v/>
      </c>
    </row>
    <row r="133" spans="1:28" s="210" customFormat="1" ht="20.399999999999999">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 ca="1" si="17">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 ca="1" si="18">IF(AND(C133="Smelter not listed",OR(LEN(D133)=0,LEN(E133)=0)),1,0)</f>
        <v>0</v>
      </c>
      <c r="AB133" s="211" t="str">
        <f t="shared" ref="AB133" si="19">B133&amp;C133</f>
        <v/>
      </c>
    </row>
    <row r="134" spans="1:28" s="210" customFormat="1" ht="20.399999999999999">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ref="S134:S165" ca="1" si="20">IF(B134="","",IF(ISERROR(MATCH($E134,CL,0)),"Unknown",INDIRECT("'C'!$A$"&amp;MATCH($E134,CL,0)+1)))</f>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ref="X134:X165" ca="1" si="21">IF(AND(C134="Smelter not listed",OR(LEN(D134)=0,LEN(E134)=0)),1,0)</f>
        <v>0</v>
      </c>
      <c r="AB134" s="211" t="str">
        <f t="shared" ref="AB134:AB165" si="22">B134&amp;C134</f>
        <v/>
      </c>
    </row>
    <row r="135" spans="1:28" s="210" customFormat="1" ht="20.399999999999999">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399999999999999">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399999999999999">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399999999999999">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399999999999999">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399999999999999">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399999999999999">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399999999999999">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399999999999999">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399999999999999">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399999999999999">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399999999999999">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399999999999999">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399999999999999">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399999999999999">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399999999999999">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399999999999999">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399999999999999">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399999999999999">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399999999999999">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399999999999999">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399999999999999">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399999999999999">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399999999999999">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399999999999999">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399999999999999">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399999999999999">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399999999999999">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399999999999999">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0"/>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1"/>
        <v>0</v>
      </c>
      <c r="AB163" s="211" t="str">
        <f t="shared" si="22"/>
        <v/>
      </c>
    </row>
    <row r="164" spans="1:28" s="210" customFormat="1" ht="20.399999999999999">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0"/>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1"/>
        <v>0</v>
      </c>
      <c r="AB164" s="211" t="str">
        <f t="shared" si="22"/>
        <v/>
      </c>
    </row>
    <row r="165" spans="1:28" s="210" customFormat="1" ht="20.399999999999999">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0"/>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1"/>
        <v>0</v>
      </c>
      <c r="AB165" s="211" t="str">
        <f t="shared" si="22"/>
        <v/>
      </c>
    </row>
    <row r="166" spans="1:28" s="210" customFormat="1" ht="20.399999999999999">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ref="S166:S196" ca="1" si="23">IF(B166="","",IF(ISERROR(MATCH($E166,CL,0)),"Unknown",INDIRECT("'C'!$A$"&amp;MATCH($E166,CL,0)+1)))</f>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ref="X166:X196" ca="1" si="24">IF(AND(C166="Smelter not listed",OR(LEN(D166)=0,LEN(E166)=0)),1,0)</f>
        <v>0</v>
      </c>
      <c r="AB166" s="211" t="str">
        <f t="shared" ref="AB166:AB196" si="25">B166&amp;C166</f>
        <v/>
      </c>
    </row>
    <row r="167" spans="1:28" s="210" customFormat="1" ht="20.399999999999999">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399999999999999">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399999999999999">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399999999999999">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399999999999999">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399999999999999">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399999999999999">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399999999999999">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399999999999999">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399999999999999">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399999999999999">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399999999999999">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399999999999999">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399999999999999">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399999999999999">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399999999999999">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399999999999999">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399999999999999">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399999999999999">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399999999999999">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399999999999999">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399999999999999">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399999999999999">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399999999999999">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399999999999999">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399999999999999">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399999999999999">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399999999999999">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20.399999999999999">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3"/>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4"/>
        <v>0</v>
      </c>
      <c r="AB195" s="211" t="str">
        <f t="shared" si="25"/>
        <v/>
      </c>
    </row>
    <row r="196" spans="1:28" s="210" customFormat="1" ht="20.399999999999999">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3"/>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24"/>
        <v>0</v>
      </c>
      <c r="AB196" s="211" t="str">
        <f t="shared" si="25"/>
        <v/>
      </c>
    </row>
    <row r="197" spans="1:28" s="210" customFormat="1" ht="20.399999999999999">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 ca="1" si="26">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 ca="1" si="27">IF(AND(C197="Smelter not listed",OR(LEN(D197)=0,LEN(E197)=0)),1,0)</f>
        <v>0</v>
      </c>
      <c r="AB197" s="211" t="str">
        <f t="shared" ref="AB197" si="28">B197&amp;C197</f>
        <v/>
      </c>
    </row>
    <row r="198" spans="1:28" s="210" customFormat="1" ht="20.399999999999999">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ref="S198:S229" ca="1" si="29">IF(B198="","",IF(ISERROR(MATCH($E198,CL,0)),"Unknown",INDIRECT("'C'!$A$"&amp;MATCH($E198,CL,0)+1)))</f>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ref="X198:X229" ca="1" si="30">IF(AND(C198="Smelter not listed",OR(LEN(D198)=0,LEN(E198)=0)),1,0)</f>
        <v>0</v>
      </c>
      <c r="AB198" s="211" t="str">
        <f t="shared" ref="AB198:AB229" si="31">B198&amp;C198</f>
        <v/>
      </c>
    </row>
    <row r="199" spans="1:28" s="210" customFormat="1" ht="20.399999999999999">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399999999999999">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399999999999999">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399999999999999">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399999999999999">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399999999999999">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399999999999999">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399999999999999">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399999999999999">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399999999999999">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399999999999999">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399999999999999">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399999999999999">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399999999999999">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399999999999999">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399999999999999">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399999999999999">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399999999999999">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399999999999999">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399999999999999">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399999999999999">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399999999999999">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399999999999999">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399999999999999">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399999999999999">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399999999999999">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399999999999999">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399999999999999">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399999999999999">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399999999999999">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399999999999999">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9"/>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0"/>
        <v>0</v>
      </c>
      <c r="AB229" s="211" t="str">
        <f t="shared" si="31"/>
        <v/>
      </c>
    </row>
    <row r="230" spans="1:28" s="210" customFormat="1" ht="20.399999999999999">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32">IF(B230="","",IF(ISERROR(MATCH($E230,CL,0)),"Unknown",INDIRECT("'C'!$A$"&amp;MATCH($E230,CL,0)+1)))</f>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ref="X230:X260" ca="1" si="33">IF(AND(C230="Smelter not listed",OR(LEN(D230)=0,LEN(E230)=0)),1,0)</f>
        <v>0</v>
      </c>
      <c r="AB230" s="211" t="str">
        <f t="shared" ref="AB230:AB260" si="34">B230&amp;C230</f>
        <v/>
      </c>
    </row>
    <row r="231" spans="1:28" s="210" customFormat="1" ht="20.399999999999999">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399999999999999">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399999999999999">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399999999999999">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399999999999999">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399999999999999">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399999999999999">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399999999999999">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399999999999999">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399999999999999">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399999999999999">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399999999999999">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399999999999999">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399999999999999">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399999999999999">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399999999999999">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399999999999999">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399999999999999">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399999999999999">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399999999999999">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399999999999999">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399999999999999">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399999999999999">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399999999999999">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399999999999999">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399999999999999">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399999999999999">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399999999999999">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399999999999999">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399999999999999">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2"/>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3"/>
        <v>0</v>
      </c>
      <c r="AB260" s="211" t="str">
        <f t="shared" si="34"/>
        <v/>
      </c>
    </row>
    <row r="261" spans="1:28" s="210" customFormat="1" ht="20.399999999999999">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5">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6">IF(AND(C261="Smelter not listed",OR(LEN(D261)=0,LEN(E261)=0)),1,0)</f>
        <v>0</v>
      </c>
      <c r="AB261" s="211" t="str">
        <f t="shared" ref="AB261" si="37">B261&amp;C261</f>
        <v/>
      </c>
    </row>
    <row r="262" spans="1:28" s="210" customFormat="1" ht="20.399999999999999">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38">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39">IF(AND(C262="Smelter not listed",OR(LEN(D262)=0,LEN(E262)=0)),1,0)</f>
        <v>0</v>
      </c>
      <c r="AB262" s="211" t="str">
        <f t="shared" ref="AB262:AB293" si="40">B262&amp;C262</f>
        <v/>
      </c>
    </row>
    <row r="263" spans="1:28" s="210" customFormat="1" ht="20.399999999999999">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399999999999999">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399999999999999">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399999999999999">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399999999999999">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399999999999999">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399999999999999">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399999999999999">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399999999999999">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399999999999999">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399999999999999">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399999999999999">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399999999999999">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399999999999999">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399999999999999">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399999999999999">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399999999999999">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399999999999999">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399999999999999">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399999999999999">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399999999999999">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399999999999999">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399999999999999">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399999999999999">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399999999999999">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399999999999999">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399999999999999">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399999999999999">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399999999999999">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399999999999999">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399999999999999">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9"/>
        <v>0</v>
      </c>
      <c r="AB293" s="211" t="str">
        <f t="shared" si="40"/>
        <v/>
      </c>
    </row>
    <row r="294" spans="1:28" s="210" customFormat="1" ht="20.399999999999999">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1">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2">IF(AND(C294="Smelter not listed",OR(LEN(D294)=0,LEN(E294)=0)),1,0)</f>
        <v>0</v>
      </c>
      <c r="AB294" s="211" t="str">
        <f t="shared" ref="AB294:AB324" si="43">B294&amp;C294</f>
        <v/>
      </c>
    </row>
    <row r="295" spans="1:28" s="210" customFormat="1" ht="20.399999999999999">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399999999999999">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399999999999999">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399999999999999">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399999999999999">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399999999999999">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399999999999999">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399999999999999">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399999999999999">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399999999999999">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399999999999999">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399999999999999">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399999999999999">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399999999999999">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399999999999999">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399999999999999">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399999999999999">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399999999999999">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399999999999999">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399999999999999">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399999999999999">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399999999999999">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399999999999999">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399999999999999">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399999999999999">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399999999999999">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399999999999999">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399999999999999">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399999999999999">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399999999999999">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1"/>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2"/>
        <v>0</v>
      </c>
      <c r="AB324" s="211" t="str">
        <f t="shared" si="43"/>
        <v/>
      </c>
    </row>
    <row r="325" spans="1:28" s="210" customFormat="1" ht="20.399999999999999">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5">IF(AND(C325="Smelter not listed",OR(LEN(D325)=0,LEN(E325)=0)),1,0)</f>
        <v>0</v>
      </c>
      <c r="AB325" s="211" t="str">
        <f t="shared" ref="AB325" si="46">B325&amp;C325</f>
        <v/>
      </c>
    </row>
    <row r="326" spans="1:28" s="210" customFormat="1" ht="20.399999999999999">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8">IF(AND(C326="Smelter not listed",OR(LEN(D326)=0,LEN(E326)=0)),1,0)</f>
        <v>0</v>
      </c>
      <c r="AB326" s="211" t="str">
        <f t="shared" ref="AB326:AB357" si="49">B326&amp;C326</f>
        <v/>
      </c>
    </row>
    <row r="327" spans="1:28" s="210" customFormat="1" ht="20.399999999999999">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399999999999999">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399999999999999">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399999999999999">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399999999999999">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399999999999999">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399999999999999">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399999999999999">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399999999999999">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399999999999999">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399999999999999">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399999999999999">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399999999999999">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399999999999999">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399999999999999">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399999999999999">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399999999999999">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399999999999999">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399999999999999">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399999999999999">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399999999999999">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399999999999999">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399999999999999">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399999999999999">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399999999999999">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399999999999999">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399999999999999">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399999999999999">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399999999999999">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399999999999999">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399999999999999">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399999999999999">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399999999999999">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399999999999999">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399999999999999">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399999999999999">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399999999999999">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399999999999999">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399999999999999">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399999999999999">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399999999999999">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399999999999999">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399999999999999">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399999999999999">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399999999999999">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399999999999999">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399999999999999">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399999999999999">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399999999999999">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399999999999999">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399999999999999">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399999999999999">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399999999999999">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399999999999999">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399999999999999">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399999999999999">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399999999999999">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399999999999999">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399999999999999">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399999999999999">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399999999999999">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399999999999999">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399999999999999">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399999999999999">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399999999999999">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399999999999999">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399999999999999">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399999999999999">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399999999999999">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399999999999999">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399999999999999">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399999999999999">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399999999999999">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399999999999999">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399999999999999">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399999999999999">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399999999999999">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399999999999999">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399999999999999">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399999999999999">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399999999999999">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399999999999999">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399999999999999">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399999999999999">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399999999999999">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399999999999999">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399999999999999">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399999999999999">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399999999999999">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399999999999999">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399999999999999">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399999999999999">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399999999999999">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399999999999999">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399999999999999">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399999999999999">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399999999999999">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399999999999999">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399999999999999">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399999999999999">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399999999999999">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399999999999999">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399999999999999">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399999999999999">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399999999999999">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399999999999999">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399999999999999">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399999999999999">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399999999999999">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399999999999999">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399999999999999">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399999999999999">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399999999999999">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399999999999999">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399999999999999">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399999999999999">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399999999999999">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399999999999999">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399999999999999">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399999999999999">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399999999999999">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399999999999999">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399999999999999">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399999999999999">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399999999999999">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399999999999999">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399999999999999">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399999999999999">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399999999999999">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399999999999999">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399999999999999">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399999999999999">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399999999999999">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399999999999999">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399999999999999">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399999999999999">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399999999999999">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399999999999999">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399999999999999">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399999999999999">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399999999999999">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399999999999999">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399999999999999">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399999999999999">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399999999999999">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399999999999999">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399999999999999">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399999999999999">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399999999999999">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399999999999999">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399999999999999">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399999999999999">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399999999999999">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399999999999999">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399999999999999">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399999999999999">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399999999999999">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399999999999999">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399999999999999">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399999999999999">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399999999999999">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399999999999999">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399999999999999">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399999999999999">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399999999999999">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399999999999999">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399999999999999">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399999999999999">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399999999999999">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399999999999999">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399999999999999">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399999999999999">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399999999999999">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399999999999999">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399999999999999">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399999999999999">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399999999999999">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399999999999999">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399999999999999">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399999999999999">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399999999999999">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399999999999999">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399999999999999">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399999999999999">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399999999999999">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399999999999999">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399999999999999">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399999999999999">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399999999999999">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399999999999999">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399999999999999">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399999999999999">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399999999999999">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399999999999999">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399999999999999">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399999999999999">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399999999999999">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399999999999999">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399999999999999">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399999999999999">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399999999999999">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399999999999999">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399999999999999">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399999999999999">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399999999999999">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399999999999999">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399999999999999">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399999999999999">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399999999999999">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399999999999999">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399999999999999">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399999999999999">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399999999999999">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399999999999999">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399999999999999">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399999999999999">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399999999999999">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399999999999999">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399999999999999">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399999999999999">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399999999999999">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399999999999999">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399999999999999">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399999999999999">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399999999999999">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399999999999999">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399999999999999">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399999999999999">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399999999999999">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399999999999999">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399999999999999">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399999999999999">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399999999999999">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399999999999999">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399999999999999">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399999999999999">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399999999999999">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399999999999999">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399999999999999">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399999999999999">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399999999999999">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399999999999999">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399999999999999">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399999999999999">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399999999999999">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399999999999999">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399999999999999">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399999999999999">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399999999999999">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399999999999999">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399999999999999">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399999999999999">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399999999999999">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399999999999999">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399999999999999">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399999999999999">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399999999999999">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399999999999999">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399999999999999">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399999999999999">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399999999999999">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399999999999999">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399999999999999">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399999999999999">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399999999999999">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399999999999999">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399999999999999">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399999999999999">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399999999999999">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399999999999999">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399999999999999">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399999999999999">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399999999999999">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399999999999999">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399999999999999">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399999999999999">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399999999999999">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399999999999999">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399999999999999">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399999999999999">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399999999999999">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399999999999999">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399999999999999">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399999999999999">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399999999999999">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399999999999999">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399999999999999">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399999999999999">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399999999999999">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399999999999999">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399999999999999">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399999999999999">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399999999999999">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399999999999999">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399999999999999">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399999999999999">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399999999999999">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399999999999999">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399999999999999">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399999999999999">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399999999999999">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399999999999999">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399999999999999">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399999999999999">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399999999999999">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399999999999999">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399999999999999">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399999999999999">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399999999999999">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399999999999999">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399999999999999">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399999999999999">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399999999999999">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399999999999999">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399999999999999">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399999999999999">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399999999999999">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399999999999999">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399999999999999">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399999999999999">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399999999999999">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399999999999999">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399999999999999">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399999999999999">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399999999999999">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399999999999999">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399999999999999">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399999999999999">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399999999999999">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399999999999999">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399999999999999">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399999999999999">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399999999999999">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399999999999999">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399999999999999">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399999999999999">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399999999999999">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399999999999999">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399999999999999">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399999999999999">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399999999999999">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399999999999999">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399999999999999">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399999999999999">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399999999999999">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399999999999999">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399999999999999">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399999999999999">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399999999999999">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399999999999999">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399999999999999">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399999999999999">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399999999999999">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399999999999999">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399999999999999">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399999999999999">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399999999999999">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399999999999999">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399999999999999">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399999999999999">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399999999999999">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399999999999999">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399999999999999">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399999999999999">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399999999999999">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399999999999999">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399999999999999">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399999999999999">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399999999999999">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399999999999999">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399999999999999">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399999999999999">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399999999999999">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399999999999999">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399999999999999">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399999999999999">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399999999999999">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399999999999999">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399999999999999">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399999999999999">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399999999999999">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399999999999999">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399999999999999">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399999999999999">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399999999999999">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399999999999999">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399999999999999">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399999999999999">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399999999999999">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399999999999999">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399999999999999">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399999999999999">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399999999999999">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399999999999999">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399999999999999">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399999999999999">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399999999999999">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399999999999999">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399999999999999">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399999999999999">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399999999999999">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399999999999999">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399999999999999">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399999999999999">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399999999999999">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399999999999999">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399999999999999">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399999999999999">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399999999999999">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399999999999999">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399999999999999">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399999999999999">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399999999999999">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399999999999999">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399999999999999">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399999999999999">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399999999999999">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399999999999999">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399999999999999">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399999999999999">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399999999999999">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399999999999999">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399999999999999">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399999999999999">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399999999999999">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399999999999999">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399999999999999">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399999999999999">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399999999999999">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399999999999999">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399999999999999">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399999999999999">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399999999999999">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399999999999999">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399999999999999">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399999999999999">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399999999999999">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399999999999999">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399999999999999">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399999999999999">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399999999999999">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399999999999999">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399999999999999">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399999999999999">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399999999999999">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399999999999999">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399999999999999">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399999999999999">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399999999999999">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399999999999999">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399999999999999">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399999999999999">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399999999999999">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399999999999999">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399999999999999">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399999999999999">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399999999999999">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399999999999999">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399999999999999">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399999999999999">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399999999999999">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399999999999999">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399999999999999">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399999999999999">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399999999999999">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399999999999999">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399999999999999">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399999999999999">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399999999999999">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399999999999999">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399999999999999">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399999999999999">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399999999999999">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399999999999999">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399999999999999">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399999999999999">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399999999999999">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399999999999999">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399999999999999">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399999999999999">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399999999999999">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399999999999999">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399999999999999">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399999999999999">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399999999999999">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399999999999999">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399999999999999">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399999999999999">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399999999999999">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399999999999999">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399999999999999">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399999999999999">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399999999999999">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399999999999999">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399999999999999">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399999999999999">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399999999999999">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399999999999999">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399999999999999">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399999999999999">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399999999999999">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399999999999999">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399999999999999">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399999999999999">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399999999999999">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399999999999999">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399999999999999">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399999999999999">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399999999999999">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399999999999999">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399999999999999">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399999999999999">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399999999999999">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399999999999999">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399999999999999">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399999999999999">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399999999999999">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399999999999999">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399999999999999">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399999999999999">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399999999999999">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399999999999999">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399999999999999">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399999999999999">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399999999999999">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399999999999999">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399999999999999">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399999999999999">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399999999999999">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399999999999999">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399999999999999">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399999999999999">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399999999999999">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399999999999999">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399999999999999">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399999999999999">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399999999999999">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399999999999999">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399999999999999">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399999999999999">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399999999999999">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399999999999999">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399999999999999">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399999999999999">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399999999999999">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399999999999999">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399999999999999">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399999999999999">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399999999999999">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399999999999999">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399999999999999">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399999999999999">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399999999999999">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399999999999999">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399999999999999">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399999999999999">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399999999999999">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399999999999999">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399999999999999">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399999999999999">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399999999999999">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399999999999999">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399999999999999">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399999999999999">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399999999999999">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399999999999999">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399999999999999">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399999999999999">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399999999999999">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399999999999999">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399999999999999">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399999999999999">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399999999999999">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399999999999999">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399999999999999">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399999999999999">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399999999999999">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399999999999999">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399999999999999">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399999999999999">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399999999999999">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399999999999999">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399999999999999">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399999999999999">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399999999999999">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399999999999999">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399999999999999">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399999999999999">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399999999999999">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399999999999999">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399999999999999">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399999999999999">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399999999999999">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399999999999999">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399999999999999">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399999999999999">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399999999999999">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399999999999999">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399999999999999">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399999999999999">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399999999999999">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399999999999999">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399999999999999">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399999999999999">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399999999999999">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399999999999999">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399999999999999">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399999999999999">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399999999999999">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399999999999999">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399999999999999">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399999999999999">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399999999999999">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399999999999999">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399999999999999">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399999999999999">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399999999999999">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399999999999999">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399999999999999">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399999999999999">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399999999999999">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399999999999999">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399999999999999">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399999999999999">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399999999999999">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399999999999999">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399999999999999">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399999999999999">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399999999999999">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399999999999999">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399999999999999">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399999999999999">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399999999999999">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399999999999999">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399999999999999">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399999999999999">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399999999999999">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399999999999999">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399999999999999">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399999999999999">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399999999999999">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399999999999999">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399999999999999">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399999999999999">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399999999999999">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399999999999999">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399999999999999">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399999999999999">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399999999999999">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399999999999999">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399999999999999">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399999999999999">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399999999999999">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399999999999999">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399999999999999">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399999999999999">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399999999999999">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399999999999999">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399999999999999">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399999999999999">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399999999999999">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399999999999999">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399999999999999">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399999999999999">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399999999999999">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399999999999999">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399999999999999">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399999999999999">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399999999999999">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399999999999999">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399999999999999">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399999999999999">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399999999999999">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399999999999999">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399999999999999">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399999999999999">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399999999999999">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399999999999999">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399999999999999">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399999999999999">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399999999999999">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399999999999999">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399999999999999">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399999999999999">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399999999999999">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399999999999999">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399999999999999">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399999999999999">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399999999999999">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399999999999999">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399999999999999">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399999999999999">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399999999999999">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399999999999999">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399999999999999">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399999999999999">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399999999999999">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399999999999999">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399999999999999">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399999999999999">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399999999999999">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399999999999999">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399999999999999">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399999999999999">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399999999999999">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399999999999999">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399999999999999">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399999999999999">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399999999999999">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399999999999999">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399999999999999">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399999999999999">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399999999999999">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399999999999999">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399999999999999">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399999999999999">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399999999999999">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399999999999999">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399999999999999">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399999999999999">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399999999999999">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399999999999999">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399999999999999">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399999999999999">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399999999999999">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399999999999999">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399999999999999">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399999999999999">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399999999999999">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399999999999999">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399999999999999">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399999999999999">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399999999999999">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399999999999999">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399999999999999">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399999999999999">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399999999999999">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399999999999999">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399999999999999">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399999999999999">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399999999999999">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399999999999999">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399999999999999">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399999999999999">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399999999999999">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399999999999999">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399999999999999">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399999999999999">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399999999999999">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399999999999999">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399999999999999">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399999999999999">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399999999999999">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399999999999999">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399999999999999">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399999999999999">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399999999999999">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399999999999999">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399999999999999">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399999999999999">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399999999999999">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399999999999999">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399999999999999">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399999999999999">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399999999999999">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399999999999999">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399999999999999">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399999999999999">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399999999999999">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399999999999999">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399999999999999">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399999999999999">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399999999999999">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399999999999999">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399999999999999">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399999999999999">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399999999999999">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399999999999999">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399999999999999">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399999999999999">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399999999999999">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399999999999999">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399999999999999">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399999999999999">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399999999999999">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399999999999999">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399999999999999">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399999999999999">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399999999999999">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399999999999999">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399999999999999">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399999999999999">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399999999999999">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399999999999999">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399999999999999">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399999999999999">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399999999999999">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399999999999999">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399999999999999">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399999999999999">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399999999999999">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399999999999999">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399999999999999">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399999999999999">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399999999999999">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399999999999999">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399999999999999">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399999999999999">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399999999999999">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399999999999999">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399999999999999">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399999999999999">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399999999999999">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399999999999999">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399999999999999">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399999999999999">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399999999999999">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399999999999999">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399999999999999">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399999999999999">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399999999999999">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399999999999999">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399999999999999">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399999999999999">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399999999999999">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399999999999999">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399999999999999">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399999999999999">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399999999999999">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399999999999999">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399999999999999">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399999999999999">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399999999999999">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399999999999999">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399999999999999">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399999999999999">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399999999999999">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399999999999999">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399999999999999">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399999999999999">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399999999999999">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399999999999999">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399999999999999">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399999999999999">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399999999999999">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399999999999999">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399999999999999">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399999999999999">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399999999999999">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399999999999999">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399999999999999">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399999999999999">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399999999999999">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399999999999999">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399999999999999">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399999999999999">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399999999999999">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399999999999999">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399999999999999">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399999999999999">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399999999999999">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399999999999999">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399999999999999">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399999999999999">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399999999999999">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399999999999999">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399999999999999">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399999999999999">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399999999999999">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399999999999999">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399999999999999">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399999999999999">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399999999999999">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399999999999999">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399999999999999">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399999999999999">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399999999999999">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399999999999999">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399999999999999">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399999999999999">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399999999999999">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399999999999999">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399999999999999">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399999999999999">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399999999999999">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399999999999999">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399999999999999">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399999999999999">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399999999999999">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399999999999999">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399999999999999">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399999999999999">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399999999999999">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399999999999999">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399999999999999">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399999999999999">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399999999999999">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399999999999999">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399999999999999">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399999999999999">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399999999999999">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399999999999999">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399999999999999">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399999999999999">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399999999999999">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399999999999999">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399999999999999">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399999999999999">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399999999999999">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399999999999999">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399999999999999">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399999999999999">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399999999999999">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399999999999999">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399999999999999">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399999999999999">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399999999999999">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399999999999999">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399999999999999">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399999999999999">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399999999999999">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399999999999999">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399999999999999">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399999999999999">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399999999999999">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399999999999999">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399999999999999">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399999999999999">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399999999999999">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399999999999999">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399999999999999">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399999999999999">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399999999999999">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399999999999999">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399999999999999">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399999999999999">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399999999999999">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399999999999999">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399999999999999">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399999999999999">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399999999999999">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399999999999999">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399999999999999">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399999999999999">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399999999999999">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399999999999999">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399999999999999">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399999999999999">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399999999999999">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399999999999999">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399999999999999">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399999999999999">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399999999999999">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399999999999999">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399999999999999">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399999999999999">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399999999999999">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399999999999999">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399999999999999">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399999999999999">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399999999999999">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399999999999999">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399999999999999">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399999999999999">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399999999999999">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399999999999999">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399999999999999">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399999999999999">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399999999999999">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399999999999999">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399999999999999">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399999999999999">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399999999999999">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399999999999999">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399999999999999">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399999999999999">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399999999999999">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399999999999999">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399999999999999">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399999999999999">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399999999999999">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399999999999999">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399999999999999">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399999999999999">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399999999999999">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399999999999999">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399999999999999">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399999999999999">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399999999999999">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399999999999999">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399999999999999">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399999999999999">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399999999999999">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399999999999999">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399999999999999">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399999999999999">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399999999999999">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399999999999999">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399999999999999">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399999999999999">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399999999999999">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399999999999999">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399999999999999">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399999999999999">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399999999999999">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399999999999999">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399999999999999">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399999999999999">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399999999999999">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399999999999999">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399999999999999">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399999999999999">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399999999999999">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399999999999999">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399999999999999">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399999999999999">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399999999999999">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399999999999999">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399999999999999">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399999999999999">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399999999999999">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399999999999999">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399999999999999">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399999999999999">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399999999999999">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399999999999999">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399999999999999">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399999999999999">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399999999999999">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399999999999999">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399999999999999">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399999999999999">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399999999999999">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399999999999999">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399999999999999">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399999999999999">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399999999999999">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399999999999999">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399999999999999">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399999999999999">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399999999999999">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399999999999999">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399999999999999">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399999999999999">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399999999999999">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399999999999999">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399999999999999">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399999999999999">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399999999999999">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399999999999999">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399999999999999">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399999999999999">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399999999999999">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399999999999999">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399999999999999">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399999999999999">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399999999999999">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399999999999999">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399999999999999">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399999999999999">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399999999999999">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399999999999999">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399999999999999">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399999999999999">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399999999999999">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399999999999999">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399999999999999">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399999999999999">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399999999999999">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399999999999999">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399999999999999">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399999999999999">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399999999999999">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399999999999999">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399999999999999">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399999999999999">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399999999999999">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399999999999999">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399999999999999">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399999999999999">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399999999999999">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399999999999999">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399999999999999">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399999999999999">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399999999999999">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399999999999999">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399999999999999">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399999999999999">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399999999999999">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399999999999999">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399999999999999">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399999999999999">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399999999999999">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399999999999999">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399999999999999">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399999999999999">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399999999999999">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399999999999999">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399999999999999">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399999999999999">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399999999999999">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399999999999999">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399999999999999">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399999999999999">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399999999999999">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399999999999999">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399999999999999">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399999999999999">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399999999999999">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399999999999999">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399999999999999">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399999999999999">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399999999999999">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399999999999999">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399999999999999">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399999999999999">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399999999999999">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399999999999999">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399999999999999">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399999999999999">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399999999999999">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399999999999999">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399999999999999">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399999999999999">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399999999999999">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399999999999999">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399999999999999">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399999999999999">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399999999999999">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399999999999999">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399999999999999">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399999999999999">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399999999999999">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399999999999999">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399999999999999">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399999999999999">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399999999999999">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399999999999999">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399999999999999">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399999999999999">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399999999999999">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399999999999999">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399999999999999">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399999999999999">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399999999999999">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399999999999999">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399999999999999">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399999999999999">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399999999999999">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399999999999999">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399999999999999">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399999999999999">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399999999999999">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399999999999999">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399999999999999">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399999999999999">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399999999999999">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399999999999999">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399999999999999">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399999999999999">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399999999999999">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399999999999999">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399999999999999">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399999999999999">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399999999999999">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399999999999999">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399999999999999">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399999999999999">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399999999999999">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399999999999999">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399999999999999">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399999999999999">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399999999999999">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399999999999999">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399999999999999">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399999999999999">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399999999999999">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399999999999999">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399999999999999">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399999999999999">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399999999999999">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399999999999999">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399999999999999">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399999999999999">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399999999999999">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399999999999999">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399999999999999">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399999999999999">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399999999999999">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399999999999999">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399999999999999">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399999999999999">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399999999999999">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399999999999999">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399999999999999">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399999999999999">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399999999999999">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399999999999999">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399999999999999">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399999999999999">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399999999999999">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399999999999999">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399999999999999">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399999999999999">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399999999999999">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399999999999999">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399999999999999">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399999999999999">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399999999999999">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399999999999999">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399999999999999">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399999999999999">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399999999999999">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399999999999999">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399999999999999">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399999999999999">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399999999999999">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399999999999999">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399999999999999">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399999999999999">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399999999999999">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399999999999999">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399999999999999">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399999999999999">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399999999999999">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399999999999999">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399999999999999">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399999999999999">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399999999999999">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399999999999999">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399999999999999">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399999999999999">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399999999999999">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399999999999999">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399999999999999">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399999999999999">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399999999999999">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399999999999999">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399999999999999">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399999999999999">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399999999999999">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399999999999999">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399999999999999">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399999999999999">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399999999999999">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399999999999999">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399999999999999">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399999999999999">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399999999999999">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399999999999999">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399999999999999">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399999999999999">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399999999999999">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399999999999999">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399999999999999">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399999999999999">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399999999999999">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399999999999999">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399999999999999">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399999999999999">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399999999999999">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399999999999999">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399999999999999">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399999999999999">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399999999999999">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399999999999999">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399999999999999">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399999999999999">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399999999999999">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399999999999999">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399999999999999">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399999999999999">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399999999999999">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399999999999999">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399999999999999">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399999999999999">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399999999999999">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399999999999999">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399999999999999">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399999999999999">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399999999999999">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399999999999999">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399999999999999">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399999999999999">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399999999999999">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399999999999999">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399999999999999">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399999999999999">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399999999999999">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399999999999999">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399999999999999">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399999999999999">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399999999999999">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399999999999999">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399999999999999">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399999999999999">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399999999999999">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399999999999999">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399999999999999">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399999999999999">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399999999999999">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399999999999999">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399999999999999">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399999999999999">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399999999999999">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399999999999999">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399999999999999">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399999999999999">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399999999999999">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399999999999999">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399999999999999">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399999999999999">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399999999999999">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399999999999999">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399999999999999">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399999999999999">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399999999999999">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399999999999999">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399999999999999">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399999999999999">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399999999999999">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399999999999999">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399999999999999">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399999999999999">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399999999999999">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399999999999999">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399999999999999">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399999999999999">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399999999999999">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399999999999999">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399999999999999">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399999999999999">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399999999999999">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399999999999999">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399999999999999">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399999999999999">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399999999999999">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399999999999999">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399999999999999">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399999999999999">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399999999999999">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399999999999999">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399999999999999">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399999999999999">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399999999999999">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399999999999999">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399999999999999">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399999999999999">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399999999999999">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399999999999999">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399999999999999">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399999999999999">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399999999999999">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399999999999999">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399999999999999">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399999999999999">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399999999999999">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399999999999999">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399999999999999">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399999999999999">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399999999999999">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399999999999999">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399999999999999">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399999999999999">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399999999999999">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399999999999999">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399999999999999">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399999999999999">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399999999999999">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399999999999999">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399999999999999">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399999999999999">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399999999999999">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399999999999999">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399999999999999">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399999999999999">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399999999999999">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399999999999999">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399999999999999">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399999999999999">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399999999999999">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399999999999999">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399999999999999">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399999999999999">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399999999999999">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399999999999999">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399999999999999">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399999999999999">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399999999999999">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399999999999999">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399999999999999">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399999999999999">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399999999999999">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399999999999999">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399999999999999">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399999999999999">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399999999999999">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399999999999999">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399999999999999">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399999999999999">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399999999999999">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399999999999999">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399999999999999">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399999999999999">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399999999999999">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399999999999999">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399999999999999">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399999999999999">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399999999999999">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399999999999999">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399999999999999">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399999999999999">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399999999999999">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399999999999999">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399999999999999">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399999999999999">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399999999999999">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399999999999999">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399999999999999">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399999999999999">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399999999999999">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399999999999999">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399999999999999">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399999999999999">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399999999999999">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399999999999999">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399999999999999">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399999999999999">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399999999999999">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399999999999999">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399999999999999">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399999999999999">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399999999999999">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399999999999999">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399999999999999">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399999999999999">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399999999999999">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399999999999999">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399999999999999">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399999999999999">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399999999999999">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399999999999999">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399999999999999">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399999999999999">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399999999999999">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399999999999999">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399999999999999">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399999999999999">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399999999999999">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399999999999999">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399999999999999">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399999999999999">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399999999999999">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399999999999999">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399999999999999">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399999999999999">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399999999999999">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399999999999999">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399999999999999">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399999999999999">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399999999999999">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399999999999999">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399999999999999">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399999999999999">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399999999999999">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399999999999999">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399999999999999">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399999999999999">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399999999999999">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399999999999999">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399999999999999">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399999999999999">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399999999999999">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399999999999999">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399999999999999">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399999999999999">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399999999999999">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399999999999999">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399999999999999">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399999999999999">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399999999999999">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399999999999999">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399999999999999">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399999999999999">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399999999999999">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399999999999999">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399999999999999">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399999999999999">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399999999999999">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399999999999999">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399999999999999">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399999999999999">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399999999999999">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399999999999999">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399999999999999">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399999999999999">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399999999999999">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399999999999999">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399999999999999">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399999999999999">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399999999999999">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399999999999999">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399999999999999">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399999999999999">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399999999999999">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399999999999999">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399999999999999">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399999999999999">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399999999999999">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399999999999999">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399999999999999">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399999999999999">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399999999999999">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399999999999999">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399999999999999">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399999999999999">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399999999999999">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399999999999999">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399999999999999">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399999999999999">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399999999999999">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399999999999999">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399999999999999">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399999999999999">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399999999999999">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399999999999999">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399999999999999">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399999999999999">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399999999999999">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399999999999999">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399999999999999">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399999999999999">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399999999999999">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399999999999999">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399999999999999">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399999999999999">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399999999999999">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399999999999999">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399999999999999">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399999999999999">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399999999999999">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399999999999999">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399999999999999">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399999999999999">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399999999999999">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399999999999999">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399999999999999">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399999999999999">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399999999999999">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399999999999999">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399999999999999">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399999999999999">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399999999999999">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399999999999999">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399999999999999">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399999999999999">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399999999999999">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399999999999999">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399999999999999">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399999999999999">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399999999999999">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399999999999999">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399999999999999">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399999999999999">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399999999999999">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399999999999999">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399999999999999">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399999999999999">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399999999999999">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399999999999999">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399999999999999">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399999999999999">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399999999999999">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399999999999999">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399999999999999">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399999999999999">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399999999999999">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399999999999999">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399999999999999">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399999999999999">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399999999999999">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399999999999999">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399999999999999">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399999999999999">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399999999999999">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399999999999999">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399999999999999">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399999999999999">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399999999999999">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399999999999999">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399999999999999">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399999999999999">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399999999999999">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399999999999999">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399999999999999">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399999999999999">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399999999999999">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399999999999999">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399999999999999">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399999999999999">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399999999999999">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399999999999999">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399999999999999">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399999999999999">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399999999999999">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399999999999999">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399999999999999">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399999999999999">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399999999999999">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399999999999999">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399999999999999">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399999999999999">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399999999999999">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399999999999999">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399999999999999">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399999999999999">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399999999999999">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399999999999999">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399999999999999">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399999999999999">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399999999999999">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399999999999999">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399999999999999">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399999999999999">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399999999999999">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399999999999999">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399999999999999">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399999999999999">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399999999999999">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399999999999999">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399999999999999">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399999999999999">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399999999999999">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399999999999999">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399999999999999">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399999999999999">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399999999999999">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399999999999999">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399999999999999">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399999999999999">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399999999999999">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399999999999999">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399999999999999">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399999999999999">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399999999999999">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399999999999999">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399999999999999">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399999999999999">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399999999999999">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399999999999999">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399999999999999">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399999999999999">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399999999999999">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399999999999999">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399999999999999">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399999999999999">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399999999999999">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399999999999999">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399999999999999">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399999999999999">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399999999999999">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399999999999999">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399999999999999">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399999999999999">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399999999999999">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399999999999999">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399999999999999">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399999999999999">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399999999999999">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399999999999999">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399999999999999">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399999999999999">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399999999999999">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399999999999999">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399999999999999">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399999999999999">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399999999999999">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399999999999999">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399999999999999">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399999999999999">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399999999999999">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399999999999999">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399999999999999">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399999999999999">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399999999999999">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399999999999999">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399999999999999">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399999999999999">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399999999999999">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399999999999999">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399999999999999">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399999999999999">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399999999999999">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399999999999999">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399999999999999">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399999999999999">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399999999999999">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399999999999999">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399999999999999">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399999999999999">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399999999999999">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399999999999999">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399999999999999">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399999999999999">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399999999999999">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399999999999999">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399999999999999">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399999999999999">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399999999999999">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399999999999999">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399999999999999">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399999999999999">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399999999999999">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399999999999999">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399999999999999">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399999999999999">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399999999999999">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399999999999999">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399999999999999">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399999999999999">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399999999999999">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399999999999999">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399999999999999">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399999999999999">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399999999999999">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399999999999999">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399999999999999">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399999999999999">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399999999999999">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399999999999999">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399999999999999">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399999999999999">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399999999999999">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399999999999999">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399999999999999">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399999999999999">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399999999999999">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399999999999999">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399999999999999">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399999999999999">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399999999999999">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399999999999999">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399999999999999">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399999999999999">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399999999999999">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399999999999999">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399999999999999">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399999999999999">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399999999999999">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399999999999999">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399999999999999">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399999999999999">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399999999999999">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399999999999999">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399999999999999">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399999999999999">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399999999999999">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399999999999999">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399999999999999">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399999999999999">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399999999999999">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399999999999999">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399999999999999">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399999999999999">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399999999999999">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399999999999999">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399999999999999">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399999999999999">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399999999999999">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399999999999999">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399999999999999">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399999999999999">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399999999999999">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399999999999999">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399999999999999">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399999999999999">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399999999999999">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399999999999999">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399999999999999">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399999999999999">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399999999999999">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399999999999999">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399999999999999">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399999999999999">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399999999999999">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399999999999999">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399999999999999">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399999999999999">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399999999999999">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399999999999999">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399999999999999">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399999999999999">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399999999999999">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399999999999999">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399999999999999">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399999999999999">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399999999999999">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399999999999999">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399999999999999">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399999999999999">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399999999999999">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399999999999999">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399999999999999">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399999999999999">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399999999999999">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399999999999999">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399999999999999">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399999999999999">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399999999999999">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399999999999999">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399999999999999">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399999999999999">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399999999999999">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399999999999999">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399999999999999">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399999999999999">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399999999999999">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399999999999999">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399999999999999">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399999999999999">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399999999999999">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399999999999999">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399999999999999">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399999999999999">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399999999999999">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399999999999999">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399999999999999">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399999999999999">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399999999999999">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399999999999999">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399999999999999">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399999999999999">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399999999999999">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399999999999999">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399999999999999">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399999999999999">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399999999999999">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399999999999999">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399999999999999">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399999999999999">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399999999999999">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399999999999999">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399999999999999">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399999999999999">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399999999999999">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399999999999999">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399999999999999">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399999999999999">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399999999999999">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399999999999999">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399999999999999">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399999999999999">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399999999999999">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399999999999999">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399999999999999">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399999999999999">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399999999999999">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399999999999999">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399999999999999">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399999999999999">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399999999999999">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399999999999999">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399999999999999">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399999999999999">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399999999999999">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399999999999999">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399999999999999">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399999999999999">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399999999999999">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399999999999999">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399999999999999">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399999999999999">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399999999999999">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399999999999999">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399999999999999">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399999999999999">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399999999999999">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399999999999999">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399999999999999">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399999999999999">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399999999999999">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399999999999999">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399999999999999">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399999999999999">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399999999999999">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399999999999999">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399999999999999">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399999999999999">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399999999999999">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399999999999999">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399999999999999">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399999999999999">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399999999999999">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399999999999999">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399999999999999">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399999999999999">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399999999999999">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399999999999999">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399999999999999">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399999999999999">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399999999999999">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399999999999999">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399999999999999">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399999999999999">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399999999999999">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399999999999999">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399999999999999">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399999999999999">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399999999999999">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399999999999999">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399999999999999">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399999999999999">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399999999999999">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399999999999999">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399999999999999">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399999999999999">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399999999999999">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399999999999999">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399999999999999">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399999999999999">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399999999999999">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399999999999999">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399999999999999">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399999999999999">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399999999999999">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399999999999999">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399999999999999">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399999999999999">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399999999999999">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399999999999999">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399999999999999">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399999999999999">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399999999999999">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399999999999999">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399999999999999">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399999999999999">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399999999999999">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399999999999999">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399999999999999">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399999999999999">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399999999999999">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399999999999999">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399999999999999">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399999999999999">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399999999999999">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399999999999999">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399999999999999">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399999999999999">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399999999999999">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399999999999999">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399999999999999">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399999999999999">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399999999999999">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399999999999999">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399999999999999">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399999999999999">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399999999999999">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399999999999999">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399999999999999">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399999999999999">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399999999999999">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399999999999999">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399999999999999">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399999999999999">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399999999999999">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399999999999999">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399999999999999">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399999999999999">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399999999999999">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399999999999999">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399999999999999">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399999999999999">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399999999999999">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399999999999999">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399999999999999">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399999999999999">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399999999999999">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399999999999999">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399999999999999">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399999999999999">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399999999999999">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399999999999999">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399999999999999">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399999999999999">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399999999999999">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399999999999999">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399999999999999">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399999999999999">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399999999999999">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399999999999999">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399999999999999">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399999999999999">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399999999999999">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399999999999999">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399999999999999">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399999999999999">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399999999999999">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399999999999999">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399999999999999">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399999999999999">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399999999999999">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399999999999999">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399999999999999">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399999999999999">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399999999999999">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399999999999999">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399999999999999">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399999999999999">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399999999999999">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399999999999999">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399999999999999">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399999999999999">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399999999999999">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399999999999999">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399999999999999">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399999999999999">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399999999999999">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399999999999999">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399999999999999">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399999999999999">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399999999999999">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399999999999999">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399999999999999">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399999999999999">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399999999999999">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399999999999999">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399999999999999">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399999999999999">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399999999999999">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399999999999999">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399999999999999">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399999999999999">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399999999999999">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399999999999999">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399999999999999">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399999999999999">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399999999999999">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399999999999999">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399999999999999">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399999999999999">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399999999999999">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399999999999999">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399999999999999">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399999999999999">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399999999999999">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399999999999999">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399999999999999">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399999999999999">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399999999999999">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399999999999999">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399999999999999">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399999999999999">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399999999999999">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399999999999999">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399999999999999">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399999999999999">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399999999999999">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399999999999999">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399999999999999">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399999999999999">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399999999999999">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399999999999999">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399999999999999">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399999999999999">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399999999999999">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399999999999999">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399999999999999">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399999999999999">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399999999999999">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399999999999999">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399999999999999">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399999999999999">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399999999999999">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399999999999999">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399999999999999">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399999999999999">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399999999999999">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399999999999999">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399999999999999">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399999999999999">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399999999999999">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399999999999999">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399999999999999">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399999999999999">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399999999999999">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399999999999999">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399999999999999">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399999999999999">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399999999999999">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399999999999999">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399999999999999">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399999999999999">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399999999999999">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399999999999999">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399999999999999">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399999999999999">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399999999999999">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399999999999999">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399999999999999">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399999999999999">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399999999999999">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399999999999999">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399999999999999">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399999999999999">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399999999999999">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399999999999999">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399999999999999">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399999999999999">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399999999999999">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399999999999999">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399999999999999">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399999999999999">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399999999999999">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399999999999999">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399999999999999">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399999999999999">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399999999999999">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399999999999999">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399999999999999">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399999999999999">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399999999999999">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399999999999999">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399999999999999">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399999999999999">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399999999999999">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399999999999999">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399999999999999">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399999999999999">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399999999999999">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399999999999999">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399999999999999">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399999999999999">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399999999999999">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399999999999999">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399999999999999">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399999999999999">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399999999999999">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399999999999999">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399999999999999">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399999999999999">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399999999999999">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399999999999999">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399999999999999">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399999999999999">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399999999999999">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399999999999999">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399999999999999">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399999999999999">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399999999999999">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399999999999999">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399999999999999">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399999999999999">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399999999999999">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399999999999999">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399999999999999">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399999999999999">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399999999999999">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399999999999999">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399999999999999">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399999999999999">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399999999999999">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399999999999999">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399999999999999">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399999999999999">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399999999999999">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399999999999999">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399999999999999">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399999999999999">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399999999999999">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399999999999999">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399999999999999">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399999999999999">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399999999999999">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399999999999999">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399999999999999">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399999999999999">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399999999999999">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399999999999999">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2"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A8803EB5-EA23-440B-A61A-D3DF3CA39F24}"/>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1640625" defaultRowHeight="12.6"/>
  <cols>
    <col min="1" max="1" width="45.1796875" style="18" customWidth="1"/>
    <col min="2" max="2" width="42.81640625" style="19" customWidth="1"/>
    <col min="3" max="3" width="51.6328125" style="18" customWidth="1"/>
    <col min="4" max="4" width="29.1796875" style="19" customWidth="1"/>
    <col min="5" max="5" width="9" style="18" customWidth="1"/>
    <col min="6" max="6" width="13.6328125" style="18" hidden="1" customWidth="1"/>
    <col min="7" max="7" width="13.36328125" style="18" hidden="1" customWidth="1"/>
    <col min="8" max="9" width="9" style="18" hidden="1" customWidth="1"/>
    <col min="10" max="10" width="48.81640625" style="18" hidden="1" customWidth="1"/>
    <col min="11" max="11" width="9" style="18" hidden="1" customWidth="1"/>
    <col min="12" max="15" width="8.81640625" style="18" hidden="1" customWidth="1"/>
    <col min="16" max="18" width="8.81640625" style="18" customWidth="1"/>
    <col min="19" max="16384" width="8.81640625" style="18"/>
  </cols>
  <sheetData>
    <row r="1" spans="1:10" ht="32.4">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6.2">
      <c r="A2" s="63" t="s">
        <v>858</v>
      </c>
      <c r="B2" s="64" t="str">
        <f>IF(F65=1,"Click here to return to Smelter List","")</f>
        <v/>
      </c>
      <c r="C2" s="118" t="str">
        <f>IF(F65=1,"Click here to return to Product List","")</f>
        <v/>
      </c>
      <c r="D2" s="144" t="str">
        <f ca="1">IF(H70=0,"0",H70)</f>
        <v>0</v>
      </c>
    </row>
    <row r="3" spans="1:10" ht="16.2">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EUROHM</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Claire Stevenson</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claire.stevenson@anglia.com</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01945 473518</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Claire Stevenson</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claire.stevenson@anglia.com</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46254</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
      <c r="A13" s="86" t="str">
        <f ca="1">Declaration!B25</f>
        <v>1) Is any 3TG intentionally added or used in the product(s) or in the production process? (*)</v>
      </c>
      <c r="B13" s="89"/>
      <c r="C13" s="89"/>
      <c r="D13" s="93"/>
      <c r="E13" s="19" t="s">
        <v>773</v>
      </c>
      <c r="F13" s="90"/>
      <c r="H13" s="18">
        <f t="shared" si="3"/>
        <v>0</v>
      </c>
    </row>
    <row r="14" spans="1:10" ht="26.4">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 xml:space="preserve">Gold  </v>
      </c>
      <c r="B16" s="86" t="str">
        <f>Declaration!D28</f>
        <v>No</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 xml:space="preserve">Tungsten  </v>
      </c>
      <c r="B17" s="86" t="str">
        <f>Declaration!D29</f>
        <v>No</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0.4">
      <c r="A18" s="86" t="str">
        <f ca="1">Declaration!B31</f>
        <v>2) Does any 3TG remain in the product(s)? (*)</v>
      </c>
      <c r="B18" s="89"/>
      <c r="C18" s="89"/>
      <c r="D18" s="93"/>
      <c r="E18" s="19" t="s">
        <v>771</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 xml:space="preserve">Gold  </v>
      </c>
      <c r="B21" s="86">
        <f>IF($B$16="Yes",Declaration!D34,0)</f>
        <v>0</v>
      </c>
      <c r="C21" s="86" t="str">
        <f ca="1">IF(H21=1,J21,I21)</f>
        <v>Complete</v>
      </c>
      <c r="D21" s="94" t="str">
        <f>IF(H21=1,"Click here to answer question 2 for Gold","")</f>
        <v/>
      </c>
      <c r="E21" s="19" t="s">
        <v>770</v>
      </c>
      <c r="F21" s="91">
        <f>IF(B$16="No",0,1)</f>
        <v>0</v>
      </c>
      <c r="G21" s="67">
        <f>IF(B21=0,1,0)</f>
        <v>1</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 xml:space="preserve">Tungsten  </v>
      </c>
      <c r="B22" s="86">
        <f>IF($B$17="Yes",Declaration!D35,0)</f>
        <v>0</v>
      </c>
      <c r="C22" s="86" t="str">
        <f ca="1">IF(H22=1,J22,I22)</f>
        <v>Complete</v>
      </c>
      <c r="D22" s="94" t="str">
        <f>IF(H22=1,"Click here to answer question 2 for Tungsten","")</f>
        <v/>
      </c>
      <c r="E22" s="19" t="s">
        <v>770</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Yes</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 xml:space="preserve">Gold  </v>
      </c>
      <c r="B26" s="86">
        <f>IF(AND($B$16="Yes",$B$21="Yes"),Declaration!D40,0)</f>
        <v>0</v>
      </c>
      <c r="C26" s="86" t="str">
        <f ca="1">IF(H26=1,J26,I26)</f>
        <v>Complete</v>
      </c>
      <c r="D26" s="94" t="str">
        <f>IF(H26=1,"Click here to answer question 3 for Gold","")</f>
        <v/>
      </c>
      <c r="E26" s="19" t="s">
        <v>770</v>
      </c>
      <c r="F26" s="91">
        <f>IF(OR(B16="No",B21="No"),0,1)</f>
        <v>0</v>
      </c>
      <c r="G26" s="67">
        <f>IF(B26=0,1,0)</f>
        <v>1</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 xml:space="preserve">Tungsten  </v>
      </c>
      <c r="B27" s="86">
        <f>IF(AND($B$17="Yes",$B$22="Yes"),Declaration!D41,0)</f>
        <v>0</v>
      </c>
      <c r="C27" s="86" t="str">
        <f ca="1">IF(H27=1,J27,I27)</f>
        <v>Complete</v>
      </c>
      <c r="D27" s="94" t="str">
        <f>IF(H27=1,"Click here to answer question 3 for Tungsten","")</f>
        <v/>
      </c>
      <c r="E27" s="19" t="s">
        <v>770</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No</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 xml:space="preserve">Gold  </v>
      </c>
      <c r="B31" s="86">
        <f>IF(AND($B$16="Yes",$B$21="Yes"),Declaration!D46,0)</f>
        <v>0</v>
      </c>
      <c r="C31" s="86" t="str">
        <f ca="1">IF(H31=1,J31,I31)</f>
        <v>Complete</v>
      </c>
      <c r="D31" s="243" t="str">
        <f>IF(H31=1,"Click here to answer question 4 for Gold","")</f>
        <v/>
      </c>
      <c r="E31" s="19"/>
      <c r="F31" s="91">
        <f>F26</f>
        <v>0</v>
      </c>
      <c r="G31" s="67">
        <f>IF(B31=0,1,0)</f>
        <v>1</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7.799999999999997">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 xml:space="preserve">Gold  </v>
      </c>
      <c r="B36" s="86">
        <f>IF(AND($B$16="Yes",$B$21="Yes"),Declaration!D52,0)</f>
        <v>0</v>
      </c>
      <c r="C36" s="86" t="str">
        <f ca="1">IF(H36=1,J36,I36)</f>
        <v>Complete</v>
      </c>
      <c r="D36" s="243" t="str">
        <f>IF(H36=1,"Click here to answer question 5 for Gold","")</f>
        <v/>
      </c>
      <c r="E36" s="19" t="s">
        <v>1261</v>
      </c>
      <c r="F36" s="91">
        <f>F26</f>
        <v>0</v>
      </c>
      <c r="G36" s="67">
        <f>IF(B36=0,1,0)</f>
        <v>1</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 xml:space="preserve">Tungsten  </v>
      </c>
      <c r="B37" s="86">
        <f>IF(AND($B$17="Yes",$B$22="Yes"),Declaration!D53,0)</f>
        <v>0</v>
      </c>
      <c r="C37" s="86" t="str">
        <f ca="1">IF(H37=1,J37,I37)</f>
        <v>Complete</v>
      </c>
      <c r="D37" s="243" t="str">
        <f>IF(H37=1,"Click here to answer question 5 for Tungsten","")</f>
        <v/>
      </c>
      <c r="E37" s="19" t="s">
        <v>1261</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7.799999999999997">
      <c r="A38" s="86" t="str">
        <f ca="1">Declaration!B55</f>
        <v>6) What percentage of relevant suppliers have provided a response to your supply chain survey?  (*)</v>
      </c>
      <c r="B38" s="89"/>
      <c r="C38" s="89"/>
      <c r="D38" s="93"/>
      <c r="E38" s="19" t="s">
        <v>770</v>
      </c>
      <c r="F38" s="90"/>
    </row>
    <row r="39" spans="1:10" ht="26.4">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4">
      <c r="A40" s="87" t="str">
        <f ca="1">Declaration!B57</f>
        <v>Tin  (*)</v>
      </c>
      <c r="B40" s="251" t="str">
        <f>IF(AND($B$15="Yes",$B$20="Yes"),Declaration!D57,0)</f>
        <v>100%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4">
      <c r="A41" s="87" t="str">
        <f ca="1">Declaration!B58</f>
        <v xml:space="preserve">Gold  </v>
      </c>
      <c r="B41" s="251">
        <f>IF(AND($B$16="Yes",$B$21="Yes"),Declaration!D58,0)</f>
        <v>0</v>
      </c>
      <c r="C41" s="86" t="str">
        <f ca="1">IF(H41=1,J41,I41)</f>
        <v>Complete</v>
      </c>
      <c r="D41" s="244" t="str">
        <f>IF(H41=1,"Click here to answer question 6 for Gold","")</f>
        <v/>
      </c>
      <c r="E41" s="19" t="s">
        <v>769</v>
      </c>
      <c r="F41" s="91">
        <f>F26</f>
        <v>0</v>
      </c>
      <c r="G41" s="67">
        <f>IF(B41=0,1,0)</f>
        <v>1</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4">
      <c r="A42" s="87" t="str">
        <f ca="1">Declaration!B59</f>
        <v xml:space="preserve">Tungsten  </v>
      </c>
      <c r="B42" s="251">
        <f>IF(AND($B$17="Yes",$B$22="Yes"),Declaration!D59,0)</f>
        <v>0</v>
      </c>
      <c r="C42" s="86" t="str">
        <f ca="1">IF(H42=1,J42,I42)</f>
        <v>Complete</v>
      </c>
      <c r="D42" s="244" t="str">
        <f>IF(H42=1,"Click here to answer question 6 for Tungsten","")</f>
        <v/>
      </c>
      <c r="E42" s="19" t="s">
        <v>769</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0.4">
      <c r="A43" s="86" t="str">
        <f ca="1">Declaration!B61</f>
        <v>7) Have you identified all of the smelters supplying the 3TG to your supply chain?  (*)</v>
      </c>
      <c r="B43" s="89"/>
      <c r="C43" s="89"/>
      <c r="D43" s="93"/>
      <c r="E43" s="19" t="s">
        <v>771</v>
      </c>
      <c r="F43" s="90"/>
    </row>
    <row r="44" spans="1:10" ht="51.6">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6">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6">
      <c r="A46" s="87" t="str">
        <f ca="1">Declaration!B64</f>
        <v xml:space="preserve">Gold  </v>
      </c>
      <c r="B46" s="86">
        <f>IF(AND($B$16="Yes",$B$21="Yes"),Declaration!D64,0)</f>
        <v>0</v>
      </c>
      <c r="C46" s="86" t="str">
        <f ca="1">IF(H46=1,J46,I46)</f>
        <v>Complete</v>
      </c>
      <c r="D46" s="243" t="str">
        <f>IF(H46=1,"Click here to answer question 7 for Gold","")</f>
        <v/>
      </c>
      <c r="E46" s="19" t="s">
        <v>1257</v>
      </c>
      <c r="F46" s="91">
        <f>F26</f>
        <v>0</v>
      </c>
      <c r="G46" s="67">
        <f>IF(B46=0,1,0)</f>
        <v>1</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6">
      <c r="A47" s="87" t="str">
        <f ca="1">Declaration!B65</f>
        <v xml:space="preserve">Tungsten  </v>
      </c>
      <c r="B47" s="86">
        <f>IF(AND($B$17="Yes",$B$22="Yes"),Declaration!D65,0)</f>
        <v>0</v>
      </c>
      <c r="C47" s="86" t="str">
        <f ca="1">IF(H47=1,J47,I47)</f>
        <v>Complete</v>
      </c>
      <c r="D47" s="243" t="str">
        <f>IF(H47=1,"Click here to answer question 7 for Tungsten","")</f>
        <v/>
      </c>
      <c r="E47" s="19" t="s">
        <v>1257</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
      <c r="A48" s="86" t="str">
        <f ca="1">Declaration!B67</f>
        <v>8) Has all applicable smelter information received by your company been reported in this declaration?  (*)</v>
      </c>
      <c r="B48" s="89"/>
      <c r="C48" s="89"/>
      <c r="D48" s="93"/>
      <c r="E48" s="19" t="s">
        <v>772</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 xml:space="preserve">Gold  </v>
      </c>
      <c r="B51" s="86">
        <f>IF(AND($B$16="Yes",$B$21="Yes"),Declaration!D70,0)</f>
        <v>0</v>
      </c>
      <c r="C51" s="86" t="str">
        <f ca="1">IF(H51=1,J51,I51)</f>
        <v>Complete</v>
      </c>
      <c r="D51" s="244" t="str">
        <f>IF(H51=1,"Click here to answer question 8 for Gold","")</f>
        <v/>
      </c>
      <c r="E51" s="19" t="s">
        <v>770</v>
      </c>
      <c r="F51" s="91">
        <f>F26</f>
        <v>0</v>
      </c>
      <c r="G51" s="67">
        <f>IF(B51=0,1,0)</f>
        <v>1</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 xml:space="preserve">Tungsten  </v>
      </c>
      <c r="B52" s="86">
        <f>IF(AND($B$17="Yes",$B$22="Yes"),Declaration!D71,0)</f>
        <v>0</v>
      </c>
      <c r="C52" s="86" t="str">
        <f ca="1">IF(H52=1,J52,I52)</f>
        <v>Complete</v>
      </c>
      <c r="D52" s="244" t="str">
        <f>IF(H52=1,"Click here to answer question 8 for Tungsten","")</f>
        <v/>
      </c>
      <c r="E52" s="19" t="s">
        <v>770</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2">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549999999999997" customHeight="1">
      <c r="A56" s="86" t="s">
        <v>3</v>
      </c>
      <c r="B56" s="86" t="str">
        <f>Declaration!G77</f>
        <v>https://www.anglia-live.com/Suppliers/SuppliersDocs.aspx?type=Conflict%20Minerals</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0.4">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4.4"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 ca="1">IF(H65=0,"","Click here to provide smelter information")</f>
        <v/>
      </c>
      <c r="E65" s="19" t="s">
        <v>1261</v>
      </c>
      <c r="F65" s="91">
        <f>F24</f>
        <v>0</v>
      </c>
      <c r="G65" s="67">
        <f ca="1">IF(AND(COUNTIF(SmelterIdetifiedForMetal,"Tantalum")&gt;0,COUNTIF('Smelter List'!AB$5:AB$2504,"Tantalum?*")&gt;0),0,1)</f>
        <v>1</v>
      </c>
      <c r="H65" s="68">
        <f t="shared" ca="1"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 ca="1">IF(H66=0,"","Click here to provide smelter information")</f>
        <v/>
      </c>
      <c r="E66" s="19" t="s">
        <v>770</v>
      </c>
      <c r="F66" s="91">
        <f>F25</f>
        <v>1</v>
      </c>
      <c r="G66" s="67">
        <f ca="1">IF(AND(COUNTIF(SmelterIdetifiedForMetal,"Tin")&gt;0,COUNTIF('Smelter List'!AB$5:AB$2504,"Tin?*")&gt;0),0,1)</f>
        <v>0</v>
      </c>
      <c r="H66" s="68">
        <f t="shared" ca="1"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 ca="1">IF(H67=0,"","Click here to provide smelter information")</f>
        <v/>
      </c>
      <c r="E67" s="19" t="s">
        <v>770</v>
      </c>
      <c r="F67" s="91">
        <f>F26</f>
        <v>0</v>
      </c>
      <c r="G67" s="67">
        <f ca="1">IF(AND(COUNTIF(SmelterIdetifiedForMetal,"Gold")&gt;0,COUNTIF('Smelter List'!AB$5:AB$2504,"Gold?*")&gt;0),0,1)</f>
        <v>1</v>
      </c>
      <c r="H67" s="68">
        <f t="shared" ca="1"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 ca="1">IF(H68=0,"","Click here to provide smelter information")</f>
        <v/>
      </c>
      <c r="E68" s="19" t="s">
        <v>770</v>
      </c>
      <c r="F68" s="91">
        <f>F27</f>
        <v>0</v>
      </c>
      <c r="G68" s="67">
        <f ca="1">IF(AND(COUNTIF(SmelterIdetifiedForMetal,"Tungsten")&gt;0,COUNTIF('Smelter List'!AB$5:AB$2504,"Tungsten?*")&gt;0),0,1)</f>
        <v>1</v>
      </c>
      <c r="H68" s="68">
        <f t="shared" ca="1"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2">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2"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1640625" defaultRowHeight="12.6"/>
  <cols>
    <col min="1" max="1" width="3.1796875" style="259" customWidth="1"/>
    <col min="2" max="2" width="39.81640625" style="262" customWidth="1"/>
    <col min="3" max="5" width="39.81640625" style="259" customWidth="1"/>
    <col min="6" max="6" width="58.81640625" style="259" customWidth="1"/>
    <col min="7" max="7" width="1.6328125" style="259" customWidth="1"/>
    <col min="8" max="8" width="9" style="259" customWidth="1"/>
    <col min="9" max="16384" width="8.8164062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ht="13.2">
      <c r="A2" s="22"/>
      <c r="B2" s="117"/>
      <c r="C2" s="117"/>
      <c r="D2" s="117"/>
      <c r="E2" s="117"/>
      <c r="F2"/>
      <c r="G2" s="23"/>
      <c r="H2"/>
    </row>
    <row r="3" spans="1:8" s="20" customFormat="1" ht="13.2">
      <c r="A3" s="22"/>
      <c r="B3" s="117"/>
      <c r="C3" s="117"/>
      <c r="D3" s="117"/>
      <c r="E3" s="117"/>
      <c r="F3" s="117"/>
      <c r="G3" s="23"/>
      <c r="H3"/>
    </row>
    <row r="4" spans="1:8" s="20" customFormat="1" ht="15.75" customHeight="1">
      <c r="A4" s="22"/>
      <c r="B4" s="394" t="s">
        <v>858</v>
      </c>
      <c r="C4" s="394"/>
      <c r="D4" s="394"/>
      <c r="E4" s="394"/>
      <c r="F4" s="394"/>
      <c r="G4" s="23"/>
      <c r="H4"/>
    </row>
    <row r="5" spans="1:8" s="20" customFormat="1" ht="1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
      <c r="A6" s="125"/>
      <c r="B6" s="257"/>
      <c r="C6" s="95"/>
      <c r="D6" s="95"/>
      <c r="E6" s="95"/>
      <c r="F6" s="95"/>
      <c r="G6" s="258"/>
    </row>
    <row r="7" spans="1:8" ht="15">
      <c r="A7" s="126"/>
      <c r="B7" s="257"/>
      <c r="C7" s="95"/>
      <c r="D7" s="95"/>
      <c r="E7" s="95"/>
      <c r="F7" s="95"/>
      <c r="G7" s="258"/>
    </row>
    <row r="8" spans="1:8" ht="15">
      <c r="A8" s="126"/>
      <c r="B8" s="257"/>
      <c r="C8" s="95"/>
      <c r="D8" s="95"/>
      <c r="E8" s="95"/>
      <c r="F8" s="95"/>
      <c r="G8" s="258"/>
    </row>
    <row r="9" spans="1:8" ht="15">
      <c r="A9" s="126"/>
      <c r="B9" s="257"/>
      <c r="C9" s="95"/>
      <c r="D9" s="95"/>
      <c r="E9" s="95"/>
      <c r="F9" s="95"/>
      <c r="G9" s="258"/>
    </row>
    <row r="10" spans="1:8" ht="15">
      <c r="A10" s="126"/>
      <c r="B10" s="257"/>
      <c r="C10" s="95"/>
      <c r="D10" s="95"/>
      <c r="E10" s="95"/>
      <c r="F10" s="95"/>
      <c r="G10" s="258"/>
    </row>
    <row r="11" spans="1:8" ht="15">
      <c r="A11" s="126"/>
      <c r="B11" s="257"/>
      <c r="C11" s="95"/>
      <c r="D11" s="95"/>
      <c r="E11" s="95"/>
      <c r="F11" s="95"/>
      <c r="G11" s="258"/>
    </row>
    <row r="12" spans="1:8" ht="15">
      <c r="A12" s="126"/>
      <c r="B12" s="257"/>
      <c r="C12" s="95"/>
      <c r="D12" s="95"/>
      <c r="E12" s="95"/>
      <c r="F12" s="95"/>
      <c r="G12" s="258"/>
    </row>
    <row r="13" spans="1:8" ht="15">
      <c r="A13" s="126"/>
      <c r="B13" s="257"/>
      <c r="C13" s="95"/>
      <c r="D13" s="95"/>
      <c r="E13" s="95"/>
      <c r="F13" s="95"/>
      <c r="G13" s="258"/>
    </row>
    <row r="14" spans="1:8" ht="15">
      <c r="A14" s="126"/>
      <c r="B14" s="257"/>
      <c r="C14" s="95"/>
      <c r="D14" s="95"/>
      <c r="E14" s="95"/>
      <c r="F14" s="95"/>
      <c r="G14" s="258"/>
    </row>
    <row r="15" spans="1:8" ht="15">
      <c r="A15" s="126"/>
      <c r="B15" s="257"/>
      <c r="C15" s="95"/>
      <c r="D15" s="95"/>
      <c r="E15" s="95"/>
      <c r="F15" s="95"/>
      <c r="G15" s="258"/>
    </row>
    <row r="16" spans="1:8" ht="15">
      <c r="A16" s="126"/>
      <c r="B16" s="257"/>
      <c r="C16" s="95"/>
      <c r="D16" s="95"/>
      <c r="E16" s="95"/>
      <c r="F16" s="95"/>
      <c r="G16" s="258"/>
    </row>
    <row r="17" spans="1:7" ht="15">
      <c r="A17" s="126"/>
      <c r="B17" s="257"/>
      <c r="C17" s="95"/>
      <c r="D17" s="95"/>
      <c r="E17" s="95"/>
      <c r="F17" s="95"/>
      <c r="G17" s="258"/>
    </row>
    <row r="18" spans="1:7" ht="15">
      <c r="A18" s="126"/>
      <c r="B18" s="257"/>
      <c r="C18" s="95"/>
      <c r="D18" s="95"/>
      <c r="E18" s="95"/>
      <c r="F18" s="95"/>
      <c r="G18" s="258"/>
    </row>
    <row r="19" spans="1:7" ht="15">
      <c r="A19" s="126"/>
      <c r="B19" s="257"/>
      <c r="C19" s="95"/>
      <c r="D19" s="95"/>
      <c r="E19" s="95"/>
      <c r="F19" s="95"/>
      <c r="G19" s="258"/>
    </row>
    <row r="20" spans="1:7" ht="15">
      <c r="A20" s="126"/>
      <c r="B20" s="257"/>
      <c r="C20" s="95"/>
      <c r="D20" s="95"/>
      <c r="E20" s="95"/>
      <c r="F20" s="95"/>
      <c r="G20" s="258"/>
    </row>
    <row r="21" spans="1:7" ht="15">
      <c r="A21" s="126"/>
      <c r="B21" s="257"/>
      <c r="C21" s="95"/>
      <c r="D21" s="95"/>
      <c r="E21" s="95"/>
      <c r="F21" s="95"/>
      <c r="G21" s="258"/>
    </row>
    <row r="22" spans="1:7" ht="15">
      <c r="A22" s="126"/>
      <c r="B22" s="257"/>
      <c r="C22" s="95"/>
      <c r="D22" s="95"/>
      <c r="E22" s="95"/>
      <c r="F22" s="95"/>
      <c r="G22" s="258"/>
    </row>
    <row r="23" spans="1:7" ht="15">
      <c r="A23" s="126"/>
      <c r="B23" s="257"/>
      <c r="C23" s="95"/>
      <c r="D23" s="95"/>
      <c r="E23" s="95"/>
      <c r="F23" s="95"/>
      <c r="G23" s="258"/>
    </row>
    <row r="24" spans="1:7" ht="15">
      <c r="A24" s="126"/>
      <c r="B24" s="257"/>
      <c r="C24" s="95"/>
      <c r="D24" s="95"/>
      <c r="E24" s="95"/>
      <c r="F24" s="95"/>
      <c r="G24" s="258"/>
    </row>
    <row r="25" spans="1:7" ht="15">
      <c r="A25" s="126"/>
      <c r="B25" s="257"/>
      <c r="C25" s="95"/>
      <c r="D25" s="95"/>
      <c r="E25" s="95"/>
      <c r="F25" s="95"/>
      <c r="G25" s="258"/>
    </row>
    <row r="26" spans="1:7" ht="15">
      <c r="A26" s="126"/>
      <c r="B26" s="257"/>
      <c r="C26" s="95"/>
      <c r="D26" s="95"/>
      <c r="E26" s="95"/>
      <c r="F26" s="95"/>
      <c r="G26" s="258"/>
    </row>
    <row r="27" spans="1:7" ht="15">
      <c r="A27" s="126"/>
      <c r="B27" s="257"/>
      <c r="C27" s="95"/>
      <c r="D27" s="95"/>
      <c r="E27" s="95"/>
      <c r="F27" s="95"/>
      <c r="G27" s="258"/>
    </row>
    <row r="28" spans="1:7" ht="15">
      <c r="A28" s="126"/>
      <c r="B28" s="257"/>
      <c r="C28" s="95"/>
      <c r="D28" s="95"/>
      <c r="E28" s="95"/>
      <c r="F28" s="95"/>
      <c r="G28" s="258"/>
    </row>
    <row r="29" spans="1:7" ht="15">
      <c r="A29" s="126"/>
      <c r="B29" s="257"/>
      <c r="C29" s="95"/>
      <c r="D29" s="95"/>
      <c r="E29" s="95"/>
      <c r="F29" s="95"/>
      <c r="G29" s="258"/>
    </row>
    <row r="30" spans="1:7" ht="15">
      <c r="A30" s="126"/>
      <c r="B30" s="257"/>
      <c r="C30" s="95"/>
      <c r="D30" s="95"/>
      <c r="E30" s="95"/>
      <c r="F30" s="95"/>
      <c r="G30" s="258"/>
    </row>
    <row r="31" spans="1:7" ht="15">
      <c r="A31" s="126"/>
      <c r="B31" s="257"/>
      <c r="C31" s="95"/>
      <c r="D31" s="95"/>
      <c r="E31" s="95"/>
      <c r="F31" s="95"/>
      <c r="G31" s="258"/>
    </row>
    <row r="32" spans="1:7" ht="15">
      <c r="A32" s="126"/>
      <c r="B32" s="257"/>
      <c r="C32" s="95"/>
      <c r="D32" s="95"/>
      <c r="E32" s="95"/>
      <c r="F32" s="95"/>
      <c r="G32" s="258"/>
    </row>
    <row r="33" spans="1:7" ht="15">
      <c r="A33" s="126"/>
      <c r="B33" s="257"/>
      <c r="C33" s="95"/>
      <c r="D33" s="95"/>
      <c r="E33" s="95"/>
      <c r="F33" s="95"/>
      <c r="G33" s="258"/>
    </row>
    <row r="34" spans="1:7" ht="15">
      <c r="A34" s="126"/>
      <c r="B34" s="257"/>
      <c r="C34" s="95"/>
      <c r="D34" s="95"/>
      <c r="E34" s="95"/>
      <c r="F34" s="95"/>
      <c r="G34" s="258"/>
    </row>
    <row r="35" spans="1:7" ht="15">
      <c r="A35" s="126"/>
      <c r="B35" s="257"/>
      <c r="C35" s="95"/>
      <c r="D35" s="95"/>
      <c r="E35" s="95"/>
      <c r="F35" s="95"/>
      <c r="G35" s="258"/>
    </row>
    <row r="36" spans="1:7" ht="15">
      <c r="A36" s="126"/>
      <c r="B36" s="257"/>
      <c r="C36" s="95"/>
      <c r="D36" s="95"/>
      <c r="E36" s="95"/>
      <c r="F36" s="95"/>
      <c r="G36" s="258"/>
    </row>
    <row r="37" spans="1:7" ht="15">
      <c r="A37" s="126"/>
      <c r="B37" s="257"/>
      <c r="C37" s="95"/>
      <c r="D37" s="95"/>
      <c r="E37" s="95"/>
      <c r="F37" s="95"/>
      <c r="G37" s="258"/>
    </row>
    <row r="38" spans="1:7" ht="15">
      <c r="A38" s="126"/>
      <c r="B38" s="257"/>
      <c r="C38" s="95"/>
      <c r="D38" s="95"/>
      <c r="E38" s="95"/>
      <c r="F38" s="95"/>
      <c r="G38" s="258"/>
    </row>
    <row r="39" spans="1:7" ht="15">
      <c r="A39" s="126"/>
      <c r="B39" s="257"/>
      <c r="C39" s="95"/>
      <c r="D39" s="95"/>
      <c r="E39" s="95"/>
      <c r="F39" s="95"/>
      <c r="G39" s="258"/>
    </row>
    <row r="40" spans="1:7" ht="15">
      <c r="A40" s="126"/>
      <c r="B40" s="257"/>
      <c r="C40" s="95"/>
      <c r="D40" s="95"/>
      <c r="E40" s="95"/>
      <c r="F40" s="95"/>
      <c r="G40" s="258"/>
    </row>
    <row r="41" spans="1:7" ht="15">
      <c r="A41" s="126"/>
      <c r="B41" s="257"/>
      <c r="C41" s="95"/>
      <c r="D41" s="95"/>
      <c r="E41" s="95"/>
      <c r="F41" s="95"/>
      <c r="G41" s="258"/>
    </row>
    <row r="42" spans="1:7" ht="15">
      <c r="A42" s="126"/>
      <c r="B42" s="257"/>
      <c r="C42" s="95"/>
      <c r="D42" s="95"/>
      <c r="E42" s="95"/>
      <c r="F42" s="95"/>
      <c r="G42" s="258"/>
    </row>
    <row r="43" spans="1:7" ht="15">
      <c r="A43" s="126"/>
      <c r="B43" s="257"/>
      <c r="C43" s="95"/>
      <c r="D43" s="95"/>
      <c r="E43" s="95"/>
      <c r="F43" s="95"/>
      <c r="G43" s="258"/>
    </row>
    <row r="44" spans="1:7" ht="15">
      <c r="A44" s="126"/>
      <c r="B44" s="257"/>
      <c r="C44" s="95"/>
      <c r="D44" s="95"/>
      <c r="E44" s="95"/>
      <c r="F44" s="95"/>
      <c r="G44" s="258"/>
    </row>
    <row r="45" spans="1:7" ht="15">
      <c r="A45" s="126"/>
      <c r="B45" s="257"/>
      <c r="C45" s="95"/>
      <c r="D45" s="95"/>
      <c r="E45" s="95"/>
      <c r="F45" s="95"/>
      <c r="G45" s="258"/>
    </row>
    <row r="46" spans="1:7" ht="15">
      <c r="A46" s="126"/>
      <c r="B46" s="257"/>
      <c r="C46" s="95"/>
      <c r="D46" s="95"/>
      <c r="E46" s="95"/>
      <c r="F46" s="95"/>
      <c r="G46" s="258"/>
    </row>
    <row r="47" spans="1:7" ht="15">
      <c r="A47" s="126"/>
      <c r="B47" s="257"/>
      <c r="C47" s="95"/>
      <c r="D47" s="95"/>
      <c r="E47" s="95"/>
      <c r="F47" s="95"/>
      <c r="G47" s="258"/>
    </row>
    <row r="48" spans="1:7" ht="15">
      <c r="A48" s="126"/>
      <c r="B48" s="257"/>
      <c r="C48" s="95"/>
      <c r="D48" s="95"/>
      <c r="E48" s="95"/>
      <c r="F48" s="95"/>
      <c r="G48" s="258"/>
    </row>
    <row r="49" spans="1:7" ht="15">
      <c r="A49" s="126"/>
      <c r="B49" s="257"/>
      <c r="C49" s="95"/>
      <c r="D49" s="95"/>
      <c r="E49" s="95"/>
      <c r="F49" s="95"/>
      <c r="G49" s="258"/>
    </row>
    <row r="50" spans="1:7" ht="15">
      <c r="A50" s="126"/>
      <c r="B50" s="257"/>
      <c r="C50" s="95"/>
      <c r="D50" s="95"/>
      <c r="E50" s="95"/>
      <c r="F50" s="95"/>
      <c r="G50" s="258"/>
    </row>
    <row r="51" spans="1:7" ht="15">
      <c r="A51" s="126"/>
      <c r="B51" s="257"/>
      <c r="C51" s="95"/>
      <c r="D51" s="95"/>
      <c r="E51" s="95"/>
      <c r="F51" s="95"/>
      <c r="G51" s="258"/>
    </row>
    <row r="52" spans="1:7" ht="15">
      <c r="A52" s="126"/>
      <c r="B52" s="257"/>
      <c r="C52" s="95"/>
      <c r="D52" s="95"/>
      <c r="E52" s="95"/>
      <c r="F52" s="95"/>
      <c r="G52" s="258"/>
    </row>
    <row r="53" spans="1:7" ht="15">
      <c r="A53" s="126"/>
      <c r="B53" s="257"/>
      <c r="C53" s="95"/>
      <c r="D53" s="95"/>
      <c r="E53" s="95"/>
      <c r="F53" s="95"/>
      <c r="G53" s="258"/>
    </row>
    <row r="54" spans="1:7" ht="15">
      <c r="A54" s="126"/>
      <c r="B54" s="257"/>
      <c r="C54" s="95"/>
      <c r="D54" s="95"/>
      <c r="E54" s="95"/>
      <c r="F54" s="95"/>
      <c r="G54" s="258"/>
    </row>
    <row r="55" spans="1:7" ht="15">
      <c r="A55" s="126"/>
      <c r="B55" s="257"/>
      <c r="C55" s="95"/>
      <c r="D55" s="95"/>
      <c r="E55" s="95"/>
      <c r="F55" s="95"/>
      <c r="G55" s="258"/>
    </row>
    <row r="56" spans="1:7" ht="15">
      <c r="A56" s="126"/>
      <c r="B56" s="257"/>
      <c r="C56" s="95"/>
      <c r="D56" s="95"/>
      <c r="E56" s="95"/>
      <c r="F56" s="95"/>
      <c r="G56" s="258"/>
    </row>
    <row r="57" spans="1:7" ht="15">
      <c r="A57" s="126"/>
      <c r="B57" s="257"/>
      <c r="C57" s="95"/>
      <c r="D57" s="95"/>
      <c r="E57" s="95"/>
      <c r="F57" s="95"/>
      <c r="G57" s="258"/>
    </row>
    <row r="58" spans="1:7" ht="15">
      <c r="A58" s="126"/>
      <c r="B58" s="257"/>
      <c r="C58" s="95"/>
      <c r="D58" s="95"/>
      <c r="E58" s="95"/>
      <c r="F58" s="95"/>
      <c r="G58" s="258"/>
    </row>
    <row r="59" spans="1:7" ht="15">
      <c r="A59" s="126"/>
      <c r="B59" s="257"/>
      <c r="C59" s="95"/>
      <c r="D59" s="95"/>
      <c r="E59" s="95"/>
      <c r="F59" s="95"/>
      <c r="G59" s="258"/>
    </row>
    <row r="60" spans="1:7" ht="15">
      <c r="A60" s="126"/>
      <c r="B60" s="257"/>
      <c r="C60" s="95"/>
      <c r="D60" s="95"/>
      <c r="E60" s="95"/>
      <c r="F60" s="95"/>
      <c r="G60" s="258"/>
    </row>
    <row r="61" spans="1:7" ht="15">
      <c r="A61" s="126"/>
      <c r="B61" s="257"/>
      <c r="C61" s="95"/>
      <c r="D61" s="95"/>
      <c r="E61" s="95"/>
      <c r="F61" s="95"/>
      <c r="G61" s="258"/>
    </row>
    <row r="62" spans="1:7" ht="15">
      <c r="A62" s="126"/>
      <c r="B62" s="257"/>
      <c r="C62" s="95"/>
      <c r="D62" s="95"/>
      <c r="E62" s="95"/>
      <c r="F62" s="95"/>
      <c r="G62" s="258"/>
    </row>
    <row r="63" spans="1:7" ht="15">
      <c r="A63" s="126"/>
      <c r="B63" s="257"/>
      <c r="C63" s="95"/>
      <c r="D63" s="95"/>
      <c r="E63" s="95"/>
      <c r="F63" s="95"/>
      <c r="G63" s="258"/>
    </row>
    <row r="64" spans="1:7" ht="15">
      <c r="A64" s="126"/>
      <c r="B64" s="257"/>
      <c r="C64" s="95"/>
      <c r="D64" s="95"/>
      <c r="E64" s="95"/>
      <c r="F64" s="95"/>
      <c r="G64" s="258"/>
    </row>
    <row r="65" spans="1:7" ht="15">
      <c r="A65" s="126"/>
      <c r="B65" s="257"/>
      <c r="C65" s="95"/>
      <c r="D65" s="95"/>
      <c r="E65" s="95"/>
      <c r="F65" s="95"/>
      <c r="G65" s="258"/>
    </row>
    <row r="66" spans="1:7" ht="15">
      <c r="A66" s="126"/>
      <c r="B66" s="257"/>
      <c r="C66" s="95"/>
      <c r="D66" s="95"/>
      <c r="E66" s="95"/>
      <c r="F66" s="95"/>
      <c r="G66" s="258"/>
    </row>
    <row r="67" spans="1:7" ht="15">
      <c r="A67" s="126"/>
      <c r="B67" s="257"/>
      <c r="C67" s="95"/>
      <c r="D67" s="95"/>
      <c r="E67" s="95"/>
      <c r="F67" s="95"/>
      <c r="G67" s="258"/>
    </row>
    <row r="68" spans="1:7" ht="15">
      <c r="A68" s="126"/>
      <c r="B68" s="257"/>
      <c r="C68" s="95"/>
      <c r="D68" s="95"/>
      <c r="E68" s="95"/>
      <c r="F68" s="95"/>
      <c r="G68" s="258"/>
    </row>
    <row r="69" spans="1:7" ht="15">
      <c r="A69" s="126"/>
      <c r="B69" s="257"/>
      <c r="C69" s="95"/>
      <c r="D69" s="95"/>
      <c r="E69" s="95"/>
      <c r="F69" s="95"/>
      <c r="G69" s="258"/>
    </row>
    <row r="70" spans="1:7" ht="15">
      <c r="A70" s="126"/>
      <c r="B70" s="257"/>
      <c r="C70" s="95"/>
      <c r="D70" s="95"/>
      <c r="E70" s="95"/>
      <c r="F70" s="95"/>
      <c r="G70" s="258"/>
    </row>
    <row r="71" spans="1:7" ht="15">
      <c r="A71" s="126"/>
      <c r="B71" s="257"/>
      <c r="C71" s="95"/>
      <c r="D71" s="95"/>
      <c r="E71" s="95"/>
      <c r="F71" s="95"/>
      <c r="G71" s="258"/>
    </row>
    <row r="72" spans="1:7" ht="15">
      <c r="A72" s="126"/>
      <c r="B72" s="257"/>
      <c r="C72" s="95"/>
      <c r="D72" s="95"/>
      <c r="E72" s="95"/>
      <c r="F72" s="95"/>
      <c r="G72" s="258"/>
    </row>
    <row r="73" spans="1:7" ht="15">
      <c r="A73" s="126"/>
      <c r="B73" s="257"/>
      <c r="C73" s="95"/>
      <c r="D73" s="95"/>
      <c r="E73" s="95"/>
      <c r="F73" s="95"/>
      <c r="G73" s="258"/>
    </row>
    <row r="74" spans="1:7" ht="15">
      <c r="A74" s="126"/>
      <c r="B74" s="257"/>
      <c r="C74" s="95"/>
      <c r="D74" s="95"/>
      <c r="E74" s="95"/>
      <c r="F74" s="95"/>
      <c r="G74" s="258"/>
    </row>
    <row r="75" spans="1:7" ht="15">
      <c r="A75" s="126"/>
      <c r="B75" s="257"/>
      <c r="C75" s="95"/>
      <c r="D75" s="95"/>
      <c r="E75" s="95"/>
      <c r="F75" s="95"/>
      <c r="G75" s="258"/>
    </row>
    <row r="76" spans="1:7" ht="15">
      <c r="A76" s="126"/>
      <c r="B76" s="257"/>
      <c r="C76" s="95"/>
      <c r="D76" s="95"/>
      <c r="E76" s="95"/>
      <c r="F76" s="95"/>
      <c r="G76" s="258"/>
    </row>
    <row r="77" spans="1:7" ht="15">
      <c r="A77" s="126"/>
      <c r="B77" s="257"/>
      <c r="C77" s="95"/>
      <c r="D77" s="95"/>
      <c r="E77" s="95"/>
      <c r="F77" s="95"/>
      <c r="G77" s="258"/>
    </row>
    <row r="78" spans="1:7" ht="15">
      <c r="A78" s="126"/>
      <c r="B78" s="257"/>
      <c r="C78" s="95"/>
      <c r="D78" s="95"/>
      <c r="E78" s="95"/>
      <c r="F78" s="95"/>
      <c r="G78" s="258"/>
    </row>
    <row r="79" spans="1:7" ht="15">
      <c r="A79" s="126"/>
      <c r="B79" s="257"/>
      <c r="C79" s="95"/>
      <c r="D79" s="95"/>
      <c r="E79" s="95"/>
      <c r="F79" s="95"/>
      <c r="G79" s="258"/>
    </row>
    <row r="80" spans="1:7" ht="15">
      <c r="A80" s="126"/>
      <c r="B80" s="257"/>
      <c r="C80" s="95"/>
      <c r="D80" s="95"/>
      <c r="E80" s="95"/>
      <c r="F80" s="95"/>
      <c r="G80" s="258"/>
    </row>
    <row r="81" spans="1:7" ht="15">
      <c r="A81" s="126"/>
      <c r="B81" s="257"/>
      <c r="C81" s="95"/>
      <c r="D81" s="95"/>
      <c r="E81" s="95"/>
      <c r="F81" s="95"/>
      <c r="G81" s="258"/>
    </row>
    <row r="82" spans="1:7" ht="15">
      <c r="A82" s="126"/>
      <c r="B82" s="257"/>
      <c r="C82" s="95"/>
      <c r="D82" s="95"/>
      <c r="E82" s="95"/>
      <c r="F82" s="95"/>
      <c r="G82" s="258"/>
    </row>
    <row r="83" spans="1:7" ht="15">
      <c r="A83" s="126"/>
      <c r="B83" s="257"/>
      <c r="C83" s="95"/>
      <c r="D83" s="95"/>
      <c r="E83" s="95"/>
      <c r="F83" s="95"/>
      <c r="G83" s="258"/>
    </row>
    <row r="84" spans="1:7" ht="15">
      <c r="A84" s="126"/>
      <c r="B84" s="257"/>
      <c r="C84" s="95"/>
      <c r="D84" s="95"/>
      <c r="E84" s="95"/>
      <c r="F84" s="95"/>
      <c r="G84" s="258"/>
    </row>
    <row r="85" spans="1:7" ht="15">
      <c r="A85" s="126"/>
      <c r="B85" s="257"/>
      <c r="C85" s="95"/>
      <c r="D85" s="95"/>
      <c r="E85" s="95"/>
      <c r="F85" s="95"/>
      <c r="G85" s="258"/>
    </row>
    <row r="86" spans="1:7" ht="15">
      <c r="A86" s="126"/>
      <c r="B86" s="257"/>
      <c r="C86" s="95"/>
      <c r="D86" s="95"/>
      <c r="E86" s="95"/>
      <c r="F86" s="95"/>
      <c r="G86" s="258"/>
    </row>
    <row r="87" spans="1:7" ht="15">
      <c r="A87" s="126"/>
      <c r="B87" s="257"/>
      <c r="C87" s="95"/>
      <c r="D87" s="95"/>
      <c r="E87" s="95"/>
      <c r="F87" s="95"/>
      <c r="G87" s="258"/>
    </row>
    <row r="88" spans="1:7" ht="15">
      <c r="A88" s="126"/>
      <c r="B88" s="257"/>
      <c r="C88" s="95"/>
      <c r="D88" s="95"/>
      <c r="E88" s="95"/>
      <c r="F88" s="95"/>
      <c r="G88" s="258"/>
    </row>
    <row r="89" spans="1:7" ht="15">
      <c r="A89" s="126"/>
      <c r="B89" s="257"/>
      <c r="C89" s="95"/>
      <c r="D89" s="95"/>
      <c r="E89" s="95"/>
      <c r="F89" s="95"/>
      <c r="G89" s="258"/>
    </row>
    <row r="90" spans="1:7" ht="15">
      <c r="A90" s="126"/>
      <c r="B90" s="257"/>
      <c r="C90" s="95"/>
      <c r="D90" s="95"/>
      <c r="E90" s="95"/>
      <c r="F90" s="95"/>
      <c r="G90" s="258"/>
    </row>
    <row r="91" spans="1:7" ht="15">
      <c r="A91" s="126"/>
      <c r="B91" s="257"/>
      <c r="C91" s="95"/>
      <c r="D91" s="95"/>
      <c r="E91" s="95"/>
      <c r="F91" s="95"/>
      <c r="G91" s="258"/>
    </row>
    <row r="92" spans="1:7" ht="15">
      <c r="A92" s="126"/>
      <c r="B92" s="257"/>
      <c r="C92" s="95"/>
      <c r="D92" s="95"/>
      <c r="E92" s="95"/>
      <c r="F92" s="95"/>
      <c r="G92" s="258"/>
    </row>
    <row r="93" spans="1:7" ht="15">
      <c r="A93" s="126"/>
      <c r="B93" s="257"/>
      <c r="C93" s="95"/>
      <c r="D93" s="95"/>
      <c r="E93" s="95"/>
      <c r="F93" s="95"/>
      <c r="G93" s="258"/>
    </row>
    <row r="94" spans="1:7" ht="15">
      <c r="A94" s="126"/>
      <c r="B94" s="257"/>
      <c r="C94" s="95"/>
      <c r="D94" s="95"/>
      <c r="E94" s="95"/>
      <c r="F94" s="95"/>
      <c r="G94" s="258"/>
    </row>
    <row r="95" spans="1:7" ht="15">
      <c r="A95" s="126"/>
      <c r="B95" s="257"/>
      <c r="C95" s="95"/>
      <c r="D95" s="95"/>
      <c r="E95" s="95"/>
      <c r="F95" s="95"/>
      <c r="G95" s="258"/>
    </row>
    <row r="96" spans="1:7" ht="15">
      <c r="A96" s="126"/>
      <c r="B96" s="257"/>
      <c r="C96" s="95"/>
      <c r="D96" s="95"/>
      <c r="E96" s="95"/>
      <c r="F96" s="95"/>
      <c r="G96" s="258"/>
    </row>
    <row r="97" spans="1:7" ht="15">
      <c r="A97" s="126"/>
      <c r="B97" s="257"/>
      <c r="C97" s="95"/>
      <c r="D97" s="95"/>
      <c r="E97" s="95"/>
      <c r="F97" s="95"/>
      <c r="G97" s="258"/>
    </row>
    <row r="98" spans="1:7" ht="15">
      <c r="A98" s="126"/>
      <c r="B98" s="257"/>
      <c r="C98" s="95"/>
      <c r="D98" s="95"/>
      <c r="E98" s="95"/>
      <c r="F98" s="95"/>
      <c r="G98" s="258"/>
    </row>
    <row r="99" spans="1:7" ht="15">
      <c r="A99" s="126"/>
      <c r="B99" s="257"/>
      <c r="C99" s="95"/>
      <c r="D99" s="95"/>
      <c r="E99" s="95"/>
      <c r="F99" s="95"/>
      <c r="G99" s="258"/>
    </row>
    <row r="100" spans="1:7" ht="15">
      <c r="A100" s="126"/>
      <c r="B100" s="257"/>
      <c r="C100" s="95"/>
      <c r="D100" s="95"/>
      <c r="E100" s="95"/>
      <c r="F100" s="95"/>
      <c r="G100" s="258"/>
    </row>
    <row r="101" spans="1:7" ht="15">
      <c r="A101" s="126"/>
      <c r="B101" s="257"/>
      <c r="C101" s="95"/>
      <c r="D101" s="95"/>
      <c r="E101" s="95"/>
      <c r="F101" s="95"/>
      <c r="G101" s="258"/>
    </row>
    <row r="102" spans="1:7" ht="15">
      <c r="A102" s="126"/>
      <c r="B102" s="257"/>
      <c r="C102" s="95"/>
      <c r="D102" s="95"/>
      <c r="E102" s="95"/>
      <c r="F102" s="95"/>
      <c r="G102" s="258"/>
    </row>
    <row r="103" spans="1:7" ht="15">
      <c r="A103" s="126"/>
      <c r="B103" s="257"/>
      <c r="C103" s="95"/>
      <c r="D103" s="95"/>
      <c r="E103" s="95"/>
      <c r="F103" s="95"/>
      <c r="G103" s="258"/>
    </row>
    <row r="104" spans="1:7" ht="15">
      <c r="A104" s="126"/>
      <c r="B104" s="257"/>
      <c r="C104" s="95"/>
      <c r="D104" s="95"/>
      <c r="E104" s="95"/>
      <c r="F104" s="95"/>
      <c r="G104" s="258"/>
    </row>
    <row r="105" spans="1:7" ht="15">
      <c r="A105" s="126"/>
      <c r="B105" s="257"/>
      <c r="C105" s="95"/>
      <c r="D105" s="95"/>
      <c r="E105" s="95"/>
      <c r="F105" s="95"/>
      <c r="G105" s="258"/>
    </row>
    <row r="106" spans="1:7" ht="15">
      <c r="A106" s="126"/>
      <c r="B106" s="257"/>
      <c r="C106" s="95"/>
      <c r="D106" s="95"/>
      <c r="E106" s="95"/>
      <c r="F106" s="95"/>
      <c r="G106" s="258"/>
    </row>
    <row r="107" spans="1:7" ht="15">
      <c r="A107" s="126"/>
      <c r="B107" s="257"/>
      <c r="C107" s="95"/>
      <c r="D107" s="95"/>
      <c r="E107" s="95"/>
      <c r="F107" s="95"/>
      <c r="G107" s="258"/>
    </row>
    <row r="108" spans="1:7" ht="15">
      <c r="A108" s="126"/>
      <c r="B108" s="257"/>
      <c r="C108" s="95"/>
      <c r="D108" s="95"/>
      <c r="E108" s="95"/>
      <c r="F108" s="95"/>
      <c r="G108" s="258"/>
    </row>
    <row r="109" spans="1:7" ht="15">
      <c r="A109" s="126"/>
      <c r="B109" s="257"/>
      <c r="C109" s="95"/>
      <c r="D109" s="95"/>
      <c r="E109" s="95"/>
      <c r="F109" s="95"/>
      <c r="G109" s="258"/>
    </row>
    <row r="110" spans="1:7" ht="15">
      <c r="A110" s="126"/>
      <c r="B110" s="257"/>
      <c r="C110" s="95"/>
      <c r="D110" s="95"/>
      <c r="E110" s="95"/>
      <c r="F110" s="95"/>
      <c r="G110" s="258"/>
    </row>
    <row r="111" spans="1:7" ht="15">
      <c r="A111" s="126"/>
      <c r="B111" s="257"/>
      <c r="C111" s="95"/>
      <c r="D111" s="95"/>
      <c r="E111" s="95"/>
      <c r="F111" s="95"/>
      <c r="G111" s="258"/>
    </row>
    <row r="112" spans="1:7" ht="15">
      <c r="A112" s="126"/>
      <c r="B112" s="257"/>
      <c r="C112" s="95"/>
      <c r="D112" s="95"/>
      <c r="E112" s="95"/>
      <c r="F112" s="95"/>
      <c r="G112" s="258"/>
    </row>
    <row r="113" spans="1:7" ht="15">
      <c r="A113" s="126"/>
      <c r="B113" s="257"/>
      <c r="C113" s="95"/>
      <c r="D113" s="95"/>
      <c r="E113" s="95"/>
      <c r="F113" s="95"/>
      <c r="G113" s="258"/>
    </row>
    <row r="114" spans="1:7" ht="15">
      <c r="A114" s="126"/>
      <c r="B114" s="257"/>
      <c r="C114" s="95"/>
      <c r="D114" s="95"/>
      <c r="E114" s="95"/>
      <c r="F114" s="95"/>
      <c r="G114" s="258"/>
    </row>
    <row r="115" spans="1:7" ht="15">
      <c r="A115" s="126"/>
      <c r="B115" s="257"/>
      <c r="C115" s="95"/>
      <c r="D115" s="95"/>
      <c r="E115" s="95"/>
      <c r="F115" s="95"/>
      <c r="G115" s="258"/>
    </row>
    <row r="116" spans="1:7" ht="15">
      <c r="A116" s="126"/>
      <c r="B116" s="257"/>
      <c r="C116" s="95"/>
      <c r="D116" s="95"/>
      <c r="E116" s="95"/>
      <c r="F116" s="95"/>
      <c r="G116" s="258"/>
    </row>
    <row r="117" spans="1:7" ht="15">
      <c r="A117" s="126"/>
      <c r="B117" s="257"/>
      <c r="C117" s="95"/>
      <c r="D117" s="95"/>
      <c r="E117" s="95"/>
      <c r="F117" s="95"/>
      <c r="G117" s="258"/>
    </row>
    <row r="118" spans="1:7" ht="15">
      <c r="A118" s="126"/>
      <c r="B118" s="257"/>
      <c r="C118" s="95"/>
      <c r="D118" s="95"/>
      <c r="E118" s="95"/>
      <c r="F118" s="95"/>
      <c r="G118" s="258"/>
    </row>
    <row r="119" spans="1:7" ht="15">
      <c r="A119" s="126"/>
      <c r="B119" s="257"/>
      <c r="C119" s="95"/>
      <c r="D119" s="95"/>
      <c r="E119" s="95"/>
      <c r="F119" s="95"/>
      <c r="G119" s="258"/>
    </row>
    <row r="120" spans="1:7" ht="15">
      <c r="A120" s="126"/>
      <c r="B120" s="257"/>
      <c r="C120" s="95"/>
      <c r="D120" s="95"/>
      <c r="E120" s="95"/>
      <c r="F120" s="95"/>
      <c r="G120" s="258"/>
    </row>
    <row r="121" spans="1:7" ht="15">
      <c r="A121" s="126"/>
      <c r="B121" s="257"/>
      <c r="C121" s="95"/>
      <c r="D121" s="95"/>
      <c r="E121" s="95"/>
      <c r="F121" s="95"/>
      <c r="G121" s="258"/>
    </row>
    <row r="122" spans="1:7" ht="15">
      <c r="A122" s="126"/>
      <c r="B122" s="257"/>
      <c r="C122" s="95"/>
      <c r="D122" s="95"/>
      <c r="E122" s="95"/>
      <c r="F122" s="95"/>
      <c r="G122" s="258"/>
    </row>
    <row r="123" spans="1:7" ht="15">
      <c r="A123" s="126"/>
      <c r="B123" s="257"/>
      <c r="C123" s="95"/>
      <c r="D123" s="95"/>
      <c r="E123" s="95"/>
      <c r="F123" s="95"/>
      <c r="G123" s="258"/>
    </row>
    <row r="124" spans="1:7" ht="15">
      <c r="A124" s="126"/>
      <c r="B124" s="257"/>
      <c r="C124" s="95"/>
      <c r="D124" s="95"/>
      <c r="E124" s="95"/>
      <c r="F124" s="95"/>
      <c r="G124" s="258"/>
    </row>
    <row r="125" spans="1:7" ht="15">
      <c r="A125" s="126"/>
      <c r="B125" s="257"/>
      <c r="C125" s="95"/>
      <c r="D125" s="95"/>
      <c r="E125" s="95"/>
      <c r="F125" s="95"/>
      <c r="G125" s="258"/>
    </row>
    <row r="126" spans="1:7" ht="15">
      <c r="A126" s="126"/>
      <c r="B126" s="257"/>
      <c r="C126" s="95"/>
      <c r="D126" s="95"/>
      <c r="E126" s="95"/>
      <c r="F126" s="95"/>
      <c r="G126" s="258"/>
    </row>
    <row r="127" spans="1:7" ht="15">
      <c r="A127" s="126"/>
      <c r="B127" s="257"/>
      <c r="C127" s="95"/>
      <c r="D127" s="95"/>
      <c r="E127" s="95"/>
      <c r="F127" s="95"/>
      <c r="G127" s="258"/>
    </row>
    <row r="128" spans="1:7" ht="15">
      <c r="A128" s="126"/>
      <c r="B128" s="257"/>
      <c r="C128" s="95"/>
      <c r="D128" s="95"/>
      <c r="E128" s="95"/>
      <c r="F128" s="95"/>
      <c r="G128" s="258"/>
    </row>
    <row r="129" spans="1:7" ht="15">
      <c r="A129" s="126"/>
      <c r="B129" s="257"/>
      <c r="C129" s="95"/>
      <c r="D129" s="95"/>
      <c r="E129" s="95"/>
      <c r="F129" s="95"/>
      <c r="G129" s="258"/>
    </row>
    <row r="130" spans="1:7" ht="15">
      <c r="A130" s="126"/>
      <c r="B130" s="257"/>
      <c r="C130" s="95"/>
      <c r="D130" s="95"/>
      <c r="E130" s="95"/>
      <c r="F130" s="95"/>
      <c r="G130" s="258"/>
    </row>
    <row r="131" spans="1:7" ht="15">
      <c r="A131" s="126"/>
      <c r="B131" s="257"/>
      <c r="C131" s="95"/>
      <c r="D131" s="95"/>
      <c r="E131" s="95"/>
      <c r="F131" s="95"/>
      <c r="G131" s="258"/>
    </row>
    <row r="132" spans="1:7" ht="15">
      <c r="A132" s="126"/>
      <c r="B132" s="257"/>
      <c r="C132" s="95"/>
      <c r="D132" s="95"/>
      <c r="E132" s="95"/>
      <c r="F132" s="95"/>
      <c r="G132" s="258"/>
    </row>
    <row r="133" spans="1:7" ht="15">
      <c r="A133" s="126"/>
      <c r="B133" s="257"/>
      <c r="C133" s="95"/>
      <c r="D133" s="95"/>
      <c r="E133" s="95"/>
      <c r="F133" s="95"/>
      <c r="G133" s="258"/>
    </row>
    <row r="134" spans="1:7" ht="15">
      <c r="A134" s="126"/>
      <c r="B134" s="257"/>
      <c r="C134" s="95"/>
      <c r="D134" s="95"/>
      <c r="E134" s="95"/>
      <c r="F134" s="95"/>
      <c r="G134" s="258"/>
    </row>
    <row r="135" spans="1:7" ht="15">
      <c r="A135" s="126"/>
      <c r="B135" s="257"/>
      <c r="C135" s="95"/>
      <c r="D135" s="95"/>
      <c r="E135" s="95"/>
      <c r="F135" s="95"/>
      <c r="G135" s="258"/>
    </row>
    <row r="136" spans="1:7" ht="15">
      <c r="A136" s="126"/>
      <c r="B136" s="257"/>
      <c r="C136" s="95"/>
      <c r="D136" s="95"/>
      <c r="E136" s="95"/>
      <c r="F136" s="95"/>
      <c r="G136" s="258"/>
    </row>
    <row r="137" spans="1:7" ht="15">
      <c r="A137" s="126"/>
      <c r="B137" s="257"/>
      <c r="C137" s="95"/>
      <c r="D137" s="95"/>
      <c r="E137" s="95"/>
      <c r="F137" s="95"/>
      <c r="G137" s="258"/>
    </row>
    <row r="138" spans="1:7" ht="15">
      <c r="A138" s="126"/>
      <c r="B138" s="257"/>
      <c r="C138" s="95"/>
      <c r="D138" s="95"/>
      <c r="E138" s="95"/>
      <c r="F138" s="95"/>
      <c r="G138" s="258"/>
    </row>
    <row r="139" spans="1:7" ht="15">
      <c r="A139" s="126"/>
      <c r="B139" s="257"/>
      <c r="C139" s="95"/>
      <c r="D139" s="95"/>
      <c r="E139" s="95"/>
      <c r="F139" s="95"/>
      <c r="G139" s="258"/>
    </row>
    <row r="140" spans="1:7" ht="15">
      <c r="A140" s="126"/>
      <c r="B140" s="257"/>
      <c r="C140" s="95"/>
      <c r="D140" s="95"/>
      <c r="E140" s="95"/>
      <c r="F140" s="95"/>
      <c r="G140" s="258"/>
    </row>
    <row r="141" spans="1:7" ht="15">
      <c r="A141" s="126"/>
      <c r="B141" s="257"/>
      <c r="C141" s="95"/>
      <c r="D141" s="95"/>
      <c r="E141" s="95"/>
      <c r="F141" s="95"/>
      <c r="G141" s="258"/>
    </row>
    <row r="142" spans="1:7" ht="15">
      <c r="A142" s="126"/>
      <c r="B142" s="257"/>
      <c r="C142" s="95"/>
      <c r="D142" s="95"/>
      <c r="E142" s="95"/>
      <c r="F142" s="95"/>
      <c r="G142" s="258"/>
    </row>
    <row r="143" spans="1:7" ht="15">
      <c r="A143" s="126"/>
      <c r="B143" s="257"/>
      <c r="C143" s="95"/>
      <c r="D143" s="95"/>
      <c r="E143" s="95"/>
      <c r="F143" s="95"/>
      <c r="G143" s="258"/>
    </row>
    <row r="144" spans="1:7" ht="15">
      <c r="A144" s="126"/>
      <c r="B144" s="257"/>
      <c r="C144" s="95"/>
      <c r="D144" s="95"/>
      <c r="E144" s="95"/>
      <c r="F144" s="95"/>
      <c r="G144" s="258"/>
    </row>
    <row r="145" spans="1:7" ht="15">
      <c r="A145" s="126"/>
      <c r="B145" s="257"/>
      <c r="C145" s="95"/>
      <c r="D145" s="95"/>
      <c r="E145" s="95"/>
      <c r="F145" s="95"/>
      <c r="G145" s="258"/>
    </row>
    <row r="146" spans="1:7" ht="15">
      <c r="A146" s="126"/>
      <c r="B146" s="257"/>
      <c r="C146" s="95"/>
      <c r="D146" s="95"/>
      <c r="E146" s="95"/>
      <c r="F146" s="95"/>
      <c r="G146" s="258"/>
    </row>
    <row r="147" spans="1:7" ht="15">
      <c r="A147" s="126"/>
      <c r="B147" s="257"/>
      <c r="C147" s="95"/>
      <c r="D147" s="95"/>
      <c r="E147" s="95"/>
      <c r="F147" s="95"/>
      <c r="G147" s="258"/>
    </row>
    <row r="148" spans="1:7" ht="15">
      <c r="A148" s="126"/>
      <c r="B148" s="257"/>
      <c r="C148" s="95"/>
      <c r="D148" s="95"/>
      <c r="E148" s="95"/>
      <c r="F148" s="95"/>
      <c r="G148" s="258"/>
    </row>
    <row r="149" spans="1:7" ht="15">
      <c r="A149" s="126"/>
      <c r="B149" s="257"/>
      <c r="C149" s="95"/>
      <c r="D149" s="95"/>
      <c r="E149" s="95"/>
      <c r="F149" s="95"/>
      <c r="G149" s="258"/>
    </row>
    <row r="150" spans="1:7" ht="15">
      <c r="A150" s="126"/>
      <c r="B150" s="257"/>
      <c r="C150" s="95"/>
      <c r="D150" s="95"/>
      <c r="E150" s="95"/>
      <c r="F150" s="95"/>
      <c r="G150" s="258"/>
    </row>
    <row r="151" spans="1:7" ht="15">
      <c r="A151" s="126"/>
      <c r="B151" s="257"/>
      <c r="C151" s="95"/>
      <c r="D151" s="95"/>
      <c r="E151" s="95"/>
      <c r="F151" s="95"/>
      <c r="G151" s="258"/>
    </row>
    <row r="152" spans="1:7" ht="15">
      <c r="A152" s="126"/>
      <c r="B152" s="257"/>
      <c r="C152" s="95"/>
      <c r="D152" s="95"/>
      <c r="E152" s="95"/>
      <c r="F152" s="95"/>
      <c r="G152" s="258"/>
    </row>
    <row r="153" spans="1:7" ht="15">
      <c r="A153" s="126"/>
      <c r="B153" s="257"/>
      <c r="C153" s="95"/>
      <c r="D153" s="95"/>
      <c r="E153" s="95"/>
      <c r="F153" s="95"/>
      <c r="G153" s="258"/>
    </row>
    <row r="154" spans="1:7" ht="15">
      <c r="A154" s="126"/>
      <c r="B154" s="257"/>
      <c r="C154" s="95"/>
      <c r="D154" s="95"/>
      <c r="E154" s="95"/>
      <c r="F154" s="95"/>
      <c r="G154" s="258"/>
    </row>
    <row r="155" spans="1:7" ht="15">
      <c r="A155" s="126"/>
      <c r="B155" s="257"/>
      <c r="C155" s="95"/>
      <c r="D155" s="95"/>
      <c r="E155" s="95"/>
      <c r="F155" s="95"/>
      <c r="G155" s="258"/>
    </row>
    <row r="156" spans="1:7" ht="15">
      <c r="A156" s="126"/>
      <c r="B156" s="257"/>
      <c r="C156" s="95"/>
      <c r="D156" s="95"/>
      <c r="E156" s="95"/>
      <c r="F156" s="95"/>
      <c r="G156" s="258"/>
    </row>
    <row r="157" spans="1:7" ht="15">
      <c r="A157" s="126"/>
      <c r="B157" s="257"/>
      <c r="C157" s="95"/>
      <c r="D157" s="95"/>
      <c r="E157" s="95"/>
      <c r="F157" s="95"/>
      <c r="G157" s="258"/>
    </row>
    <row r="158" spans="1:7" ht="15">
      <c r="A158" s="126"/>
      <c r="B158" s="257"/>
      <c r="C158" s="95"/>
      <c r="D158" s="95"/>
      <c r="E158" s="95"/>
      <c r="F158" s="95"/>
      <c r="G158" s="258"/>
    </row>
    <row r="159" spans="1:7" ht="15">
      <c r="A159" s="126"/>
      <c r="B159" s="257"/>
      <c r="C159" s="95"/>
      <c r="D159" s="95"/>
      <c r="E159" s="95"/>
      <c r="F159" s="95"/>
      <c r="G159" s="258"/>
    </row>
    <row r="160" spans="1:7" ht="15">
      <c r="A160" s="126"/>
      <c r="B160" s="257"/>
      <c r="C160" s="95"/>
      <c r="D160" s="95"/>
      <c r="E160" s="95"/>
      <c r="F160" s="95"/>
      <c r="G160" s="258"/>
    </row>
    <row r="161" spans="1:7" ht="15">
      <c r="A161" s="126"/>
      <c r="B161" s="257"/>
      <c r="C161" s="95"/>
      <c r="D161" s="95"/>
      <c r="E161" s="95"/>
      <c r="F161" s="95"/>
      <c r="G161" s="258"/>
    </row>
    <row r="162" spans="1:7" ht="15">
      <c r="A162" s="126"/>
      <c r="B162" s="257"/>
      <c r="C162" s="95"/>
      <c r="D162" s="95"/>
      <c r="E162" s="95"/>
      <c r="F162" s="95"/>
      <c r="G162" s="258"/>
    </row>
    <row r="163" spans="1:7" ht="15">
      <c r="A163" s="126"/>
      <c r="B163" s="257"/>
      <c r="C163" s="95"/>
      <c r="D163" s="95"/>
      <c r="E163" s="95"/>
      <c r="F163" s="95"/>
      <c r="G163" s="258"/>
    </row>
    <row r="164" spans="1:7" ht="15">
      <c r="A164" s="126"/>
      <c r="B164" s="257"/>
      <c r="C164" s="95"/>
      <c r="D164" s="95"/>
      <c r="E164" s="95"/>
      <c r="F164" s="95"/>
      <c r="G164" s="258"/>
    </row>
    <row r="165" spans="1:7" ht="15">
      <c r="A165" s="126"/>
      <c r="B165" s="257"/>
      <c r="C165" s="95"/>
      <c r="D165" s="95"/>
      <c r="E165" s="95"/>
      <c r="F165" s="95"/>
      <c r="G165" s="258"/>
    </row>
    <row r="166" spans="1:7" ht="15">
      <c r="A166" s="126"/>
      <c r="B166" s="257"/>
      <c r="C166" s="95"/>
      <c r="D166" s="95"/>
      <c r="E166" s="95"/>
      <c r="F166" s="95"/>
      <c r="G166" s="258"/>
    </row>
    <row r="167" spans="1:7" ht="15">
      <c r="A167" s="126"/>
      <c r="B167" s="257"/>
      <c r="C167" s="95"/>
      <c r="D167" s="95"/>
      <c r="E167" s="95"/>
      <c r="F167" s="95"/>
      <c r="G167" s="258"/>
    </row>
    <row r="168" spans="1:7" ht="15">
      <c r="A168" s="126"/>
      <c r="B168" s="257"/>
      <c r="C168" s="95"/>
      <c r="D168" s="95"/>
      <c r="E168" s="95"/>
      <c r="F168" s="95"/>
      <c r="G168" s="258"/>
    </row>
    <row r="169" spans="1:7" ht="15">
      <c r="A169" s="126"/>
      <c r="B169" s="257"/>
      <c r="C169" s="95"/>
      <c r="D169" s="95"/>
      <c r="E169" s="95"/>
      <c r="F169" s="95"/>
      <c r="G169" s="258"/>
    </row>
    <row r="170" spans="1:7" ht="15">
      <c r="A170" s="126"/>
      <c r="B170" s="257"/>
      <c r="C170" s="95"/>
      <c r="D170" s="95"/>
      <c r="E170" s="95"/>
      <c r="F170" s="95"/>
      <c r="G170" s="258"/>
    </row>
    <row r="171" spans="1:7" ht="15">
      <c r="A171" s="126"/>
      <c r="B171" s="257"/>
      <c r="C171" s="95"/>
      <c r="D171" s="95"/>
      <c r="E171" s="95"/>
      <c r="F171" s="95"/>
      <c r="G171" s="258"/>
    </row>
    <row r="172" spans="1:7" ht="15">
      <c r="A172" s="126"/>
      <c r="B172" s="257"/>
      <c r="C172" s="95"/>
      <c r="D172" s="95"/>
      <c r="E172" s="95"/>
      <c r="F172" s="95"/>
      <c r="G172" s="258"/>
    </row>
    <row r="173" spans="1:7" ht="15">
      <c r="A173" s="126"/>
      <c r="B173" s="257"/>
      <c r="C173" s="95"/>
      <c r="D173" s="95"/>
      <c r="E173" s="95"/>
      <c r="F173" s="95"/>
      <c r="G173" s="258"/>
    </row>
    <row r="174" spans="1:7" ht="15">
      <c r="A174" s="126"/>
      <c r="B174" s="257"/>
      <c r="C174" s="95"/>
      <c r="D174" s="95"/>
      <c r="E174" s="95"/>
      <c r="F174" s="95"/>
      <c r="G174" s="258"/>
    </row>
    <row r="175" spans="1:7" ht="15">
      <c r="A175" s="126"/>
      <c r="B175" s="257"/>
      <c r="C175" s="95"/>
      <c r="D175" s="95"/>
      <c r="E175" s="95"/>
      <c r="F175" s="95"/>
      <c r="G175" s="258"/>
    </row>
    <row r="176" spans="1:7" ht="15">
      <c r="A176" s="126"/>
      <c r="B176" s="257"/>
      <c r="C176" s="95"/>
      <c r="D176" s="95"/>
      <c r="E176" s="95"/>
      <c r="F176" s="95"/>
      <c r="G176" s="258"/>
    </row>
    <row r="177" spans="1:7" ht="15">
      <c r="A177" s="126"/>
      <c r="B177" s="257"/>
      <c r="C177" s="95"/>
      <c r="D177" s="95"/>
      <c r="E177" s="95"/>
      <c r="F177" s="95"/>
      <c r="G177" s="258"/>
    </row>
    <row r="178" spans="1:7" ht="15">
      <c r="A178" s="126"/>
      <c r="B178" s="257"/>
      <c r="C178" s="95"/>
      <c r="D178" s="95"/>
      <c r="E178" s="95"/>
      <c r="F178" s="95"/>
      <c r="G178" s="258"/>
    </row>
    <row r="179" spans="1:7" ht="15">
      <c r="A179" s="126"/>
      <c r="B179" s="257"/>
      <c r="C179" s="95"/>
      <c r="D179" s="95"/>
      <c r="E179" s="95"/>
      <c r="F179" s="95"/>
      <c r="G179" s="258"/>
    </row>
    <row r="180" spans="1:7" ht="15">
      <c r="A180" s="126"/>
      <c r="B180" s="257"/>
      <c r="C180" s="95"/>
      <c r="D180" s="95"/>
      <c r="E180" s="95"/>
      <c r="F180" s="95"/>
      <c r="G180" s="258"/>
    </row>
    <row r="181" spans="1:7" ht="15">
      <c r="A181" s="126"/>
      <c r="B181" s="257"/>
      <c r="C181" s="95"/>
      <c r="D181" s="95"/>
      <c r="E181" s="95"/>
      <c r="F181" s="95"/>
      <c r="G181" s="258"/>
    </row>
    <row r="182" spans="1:7" ht="15">
      <c r="A182" s="126"/>
      <c r="B182" s="257"/>
      <c r="C182" s="95"/>
      <c r="D182" s="95"/>
      <c r="E182" s="95"/>
      <c r="F182" s="95"/>
      <c r="G182" s="258"/>
    </row>
    <row r="183" spans="1:7" ht="15">
      <c r="A183" s="126"/>
      <c r="B183" s="257"/>
      <c r="C183" s="95"/>
      <c r="D183" s="95"/>
      <c r="E183" s="95"/>
      <c r="F183" s="95"/>
      <c r="G183" s="258"/>
    </row>
    <row r="184" spans="1:7" ht="15">
      <c r="A184" s="126"/>
      <c r="B184" s="257"/>
      <c r="C184" s="95"/>
      <c r="D184" s="95"/>
      <c r="E184" s="95"/>
      <c r="F184" s="95"/>
      <c r="G184" s="258"/>
    </row>
    <row r="185" spans="1:7" ht="15">
      <c r="A185" s="126"/>
      <c r="B185" s="257"/>
      <c r="C185" s="95"/>
      <c r="D185" s="95"/>
      <c r="E185" s="95"/>
      <c r="F185" s="95"/>
      <c r="G185" s="258"/>
    </row>
    <row r="186" spans="1:7" ht="15">
      <c r="A186" s="126"/>
      <c r="B186" s="257"/>
      <c r="C186" s="95"/>
      <c r="D186" s="95"/>
      <c r="E186" s="95"/>
      <c r="F186" s="95"/>
      <c r="G186" s="258"/>
    </row>
    <row r="187" spans="1:7" ht="15">
      <c r="A187" s="126"/>
      <c r="B187" s="257"/>
      <c r="C187" s="95"/>
      <c r="D187" s="95"/>
      <c r="E187" s="95"/>
      <c r="F187" s="95"/>
      <c r="G187" s="258"/>
    </row>
    <row r="188" spans="1:7" ht="15">
      <c r="A188" s="126"/>
      <c r="B188" s="257"/>
      <c r="C188" s="95"/>
      <c r="D188" s="95"/>
      <c r="E188" s="95"/>
      <c r="F188" s="95"/>
      <c r="G188" s="258"/>
    </row>
    <row r="189" spans="1:7" ht="15">
      <c r="A189" s="126"/>
      <c r="B189" s="257"/>
      <c r="C189" s="95"/>
      <c r="D189" s="95"/>
      <c r="E189" s="95"/>
      <c r="F189" s="95"/>
      <c r="G189" s="258"/>
    </row>
    <row r="190" spans="1:7" ht="15">
      <c r="A190" s="126"/>
      <c r="B190" s="257"/>
      <c r="C190" s="95"/>
      <c r="D190" s="95"/>
      <c r="E190" s="95"/>
      <c r="F190" s="95"/>
      <c r="G190" s="258"/>
    </row>
    <row r="191" spans="1:7" ht="15">
      <c r="A191" s="126"/>
      <c r="B191" s="257"/>
      <c r="C191" s="95"/>
      <c r="D191" s="95"/>
      <c r="E191" s="95"/>
      <c r="F191" s="95"/>
      <c r="G191" s="258"/>
    </row>
    <row r="192" spans="1:7" ht="15">
      <c r="A192" s="126"/>
      <c r="B192" s="257"/>
      <c r="C192" s="95"/>
      <c r="D192" s="95"/>
      <c r="E192" s="95"/>
      <c r="F192" s="95"/>
      <c r="G192" s="258"/>
    </row>
    <row r="193" spans="1:7" ht="15">
      <c r="A193" s="126"/>
      <c r="B193" s="257"/>
      <c r="C193" s="95"/>
      <c r="D193" s="95"/>
      <c r="E193" s="95"/>
      <c r="F193" s="95"/>
      <c r="G193" s="258"/>
    </row>
    <row r="194" spans="1:7" ht="15">
      <c r="A194" s="126"/>
      <c r="B194" s="257"/>
      <c r="C194" s="95"/>
      <c r="D194" s="95"/>
      <c r="E194" s="95"/>
      <c r="F194" s="95"/>
      <c r="G194" s="258"/>
    </row>
    <row r="195" spans="1:7" ht="15">
      <c r="A195" s="126"/>
      <c r="B195" s="257"/>
      <c r="C195" s="95"/>
      <c r="D195" s="95"/>
      <c r="E195" s="95"/>
      <c r="F195" s="95"/>
      <c r="G195" s="258"/>
    </row>
    <row r="196" spans="1:7" ht="15">
      <c r="A196" s="126"/>
      <c r="B196" s="257"/>
      <c r="C196" s="95"/>
      <c r="D196" s="95"/>
      <c r="E196" s="95"/>
      <c r="F196" s="95"/>
      <c r="G196" s="258"/>
    </row>
    <row r="197" spans="1:7" ht="15">
      <c r="A197" s="126"/>
      <c r="B197" s="257"/>
      <c r="C197" s="95"/>
      <c r="D197" s="95"/>
      <c r="E197" s="95"/>
      <c r="F197" s="95"/>
      <c r="G197" s="258"/>
    </row>
    <row r="198" spans="1:7" ht="15">
      <c r="A198" s="126"/>
      <c r="B198" s="257"/>
      <c r="C198" s="95"/>
      <c r="D198" s="95"/>
      <c r="E198" s="95"/>
      <c r="F198" s="95"/>
      <c r="G198" s="258"/>
    </row>
    <row r="199" spans="1:7" ht="15">
      <c r="A199" s="126"/>
      <c r="B199" s="257"/>
      <c r="C199" s="95"/>
      <c r="D199" s="95"/>
      <c r="E199" s="95"/>
      <c r="F199" s="95"/>
      <c r="G199" s="258"/>
    </row>
    <row r="200" spans="1:7" ht="15">
      <c r="A200" s="126"/>
      <c r="B200" s="257"/>
      <c r="C200" s="95"/>
      <c r="D200" s="95"/>
      <c r="E200" s="95"/>
      <c r="F200" s="95"/>
      <c r="G200" s="258"/>
    </row>
    <row r="201" spans="1:7" ht="15">
      <c r="A201" s="126"/>
      <c r="B201" s="257"/>
      <c r="C201" s="95"/>
      <c r="D201" s="95"/>
      <c r="E201" s="95"/>
      <c r="F201" s="95"/>
      <c r="G201" s="258"/>
    </row>
    <row r="202" spans="1:7" ht="15">
      <c r="A202" s="126"/>
      <c r="B202" s="257"/>
      <c r="C202" s="95"/>
      <c r="D202" s="95"/>
      <c r="E202" s="95"/>
      <c r="F202" s="95"/>
      <c r="G202" s="258"/>
    </row>
    <row r="203" spans="1:7" ht="15">
      <c r="A203" s="126"/>
      <c r="B203" s="257"/>
      <c r="C203" s="95"/>
      <c r="D203" s="95"/>
      <c r="E203" s="95"/>
      <c r="F203" s="95"/>
      <c r="G203" s="258"/>
    </row>
    <row r="204" spans="1:7" ht="15">
      <c r="A204" s="126"/>
      <c r="B204" s="257"/>
      <c r="C204" s="95"/>
      <c r="D204" s="95"/>
      <c r="E204" s="95"/>
      <c r="F204" s="95"/>
      <c r="G204" s="258"/>
    </row>
    <row r="205" spans="1:7" ht="15">
      <c r="A205" s="126"/>
      <c r="B205" s="257"/>
      <c r="C205" s="95"/>
      <c r="D205" s="95"/>
      <c r="E205" s="95"/>
      <c r="F205" s="95"/>
      <c r="G205" s="258"/>
    </row>
    <row r="206" spans="1:7" ht="15">
      <c r="A206" s="126"/>
      <c r="B206" s="257"/>
      <c r="C206" s="95"/>
      <c r="D206" s="95"/>
      <c r="E206" s="95"/>
      <c r="F206" s="95"/>
      <c r="G206" s="258"/>
    </row>
    <row r="207" spans="1:7" ht="15">
      <c r="A207" s="126"/>
      <c r="B207" s="257"/>
      <c r="C207" s="95"/>
      <c r="D207" s="95"/>
      <c r="E207" s="95"/>
      <c r="F207" s="95"/>
      <c r="G207" s="258"/>
    </row>
    <row r="208" spans="1:7" ht="15">
      <c r="A208" s="126"/>
      <c r="B208" s="257"/>
      <c r="C208" s="95"/>
      <c r="D208" s="95"/>
      <c r="E208" s="95"/>
      <c r="F208" s="95"/>
      <c r="G208" s="258"/>
    </row>
    <row r="209" spans="1:7" ht="15">
      <c r="A209" s="126"/>
      <c r="B209" s="257"/>
      <c r="C209" s="95"/>
      <c r="D209" s="95"/>
      <c r="E209" s="95"/>
      <c r="F209" s="95"/>
      <c r="G209" s="258"/>
    </row>
    <row r="210" spans="1:7" ht="15">
      <c r="A210" s="126"/>
      <c r="B210" s="257"/>
      <c r="C210" s="95"/>
      <c r="D210" s="95"/>
      <c r="E210" s="95"/>
      <c r="F210" s="95"/>
      <c r="G210" s="258"/>
    </row>
    <row r="211" spans="1:7" ht="15">
      <c r="A211" s="126"/>
      <c r="B211" s="257"/>
      <c r="C211" s="95"/>
      <c r="D211" s="95"/>
      <c r="E211" s="95"/>
      <c r="F211" s="95"/>
      <c r="G211" s="258"/>
    </row>
    <row r="212" spans="1:7" ht="15">
      <c r="A212" s="126"/>
      <c r="B212" s="257"/>
      <c r="C212" s="95"/>
      <c r="D212" s="95"/>
      <c r="E212" s="95"/>
      <c r="F212" s="95"/>
      <c r="G212" s="258"/>
    </row>
    <row r="213" spans="1:7" ht="15">
      <c r="A213" s="126"/>
      <c r="B213" s="257"/>
      <c r="C213" s="95"/>
      <c r="D213" s="95"/>
      <c r="E213" s="95"/>
      <c r="F213" s="95"/>
      <c r="G213" s="258"/>
    </row>
    <row r="214" spans="1:7" ht="15">
      <c r="A214" s="126"/>
      <c r="B214" s="257"/>
      <c r="C214" s="95"/>
      <c r="D214" s="95"/>
      <c r="E214" s="95"/>
      <c r="F214" s="95"/>
      <c r="G214" s="258"/>
    </row>
    <row r="215" spans="1:7" ht="15">
      <c r="A215" s="126"/>
      <c r="B215" s="257"/>
      <c r="C215" s="95"/>
      <c r="D215" s="95"/>
      <c r="E215" s="95"/>
      <c r="F215" s="95"/>
      <c r="G215" s="258"/>
    </row>
    <row r="216" spans="1:7" ht="15">
      <c r="A216" s="126"/>
      <c r="B216" s="257"/>
      <c r="C216" s="95"/>
      <c r="D216" s="95"/>
      <c r="E216" s="95"/>
      <c r="F216" s="95"/>
      <c r="G216" s="258"/>
    </row>
    <row r="217" spans="1:7" ht="15">
      <c r="A217" s="126"/>
      <c r="B217" s="257"/>
      <c r="C217" s="95"/>
      <c r="D217" s="95"/>
      <c r="E217" s="95"/>
      <c r="F217" s="95"/>
      <c r="G217" s="258"/>
    </row>
    <row r="218" spans="1:7" ht="15">
      <c r="A218" s="126"/>
      <c r="B218" s="257"/>
      <c r="C218" s="95"/>
      <c r="D218" s="95"/>
      <c r="E218" s="95"/>
      <c r="F218" s="95"/>
      <c r="G218" s="258"/>
    </row>
    <row r="219" spans="1:7" ht="15">
      <c r="A219" s="126"/>
      <c r="B219" s="257"/>
      <c r="C219" s="95"/>
      <c r="D219" s="95"/>
      <c r="E219" s="95"/>
      <c r="F219" s="95"/>
      <c r="G219" s="258"/>
    </row>
    <row r="220" spans="1:7" ht="15">
      <c r="A220" s="126"/>
      <c r="B220" s="257"/>
      <c r="C220" s="95"/>
      <c r="D220" s="95"/>
      <c r="E220" s="95"/>
      <c r="F220" s="95"/>
      <c r="G220" s="258"/>
    </row>
    <row r="221" spans="1:7" ht="15">
      <c r="A221" s="126"/>
      <c r="B221" s="257"/>
      <c r="C221" s="95"/>
      <c r="D221" s="95"/>
      <c r="E221" s="95"/>
      <c r="F221" s="95"/>
      <c r="G221" s="258"/>
    </row>
    <row r="222" spans="1:7" ht="15">
      <c r="A222" s="126"/>
      <c r="B222" s="257"/>
      <c r="C222" s="95"/>
      <c r="D222" s="95"/>
      <c r="E222" s="95"/>
      <c r="F222" s="95"/>
      <c r="G222" s="258"/>
    </row>
    <row r="223" spans="1:7" ht="15">
      <c r="A223" s="126"/>
      <c r="B223" s="257"/>
      <c r="C223" s="95"/>
      <c r="D223" s="95"/>
      <c r="E223" s="95"/>
      <c r="F223" s="95"/>
      <c r="G223" s="258"/>
    </row>
    <row r="224" spans="1:7" ht="15">
      <c r="A224" s="126"/>
      <c r="B224" s="257"/>
      <c r="C224" s="95"/>
      <c r="D224" s="95"/>
      <c r="E224" s="95"/>
      <c r="F224" s="95"/>
      <c r="G224" s="258"/>
    </row>
    <row r="225" spans="1:7" ht="15">
      <c r="A225" s="126"/>
      <c r="B225" s="257"/>
      <c r="C225" s="95"/>
      <c r="D225" s="95"/>
      <c r="E225" s="95"/>
      <c r="F225" s="95"/>
      <c r="G225" s="258"/>
    </row>
    <row r="226" spans="1:7" ht="15">
      <c r="A226" s="126"/>
      <c r="B226" s="257"/>
      <c r="C226" s="95"/>
      <c r="D226" s="95"/>
      <c r="E226" s="95"/>
      <c r="F226" s="95"/>
      <c r="G226" s="258"/>
    </row>
    <row r="227" spans="1:7" ht="15">
      <c r="A227" s="126"/>
      <c r="B227" s="257"/>
      <c r="C227" s="95"/>
      <c r="D227" s="95"/>
      <c r="E227" s="95"/>
      <c r="F227" s="95"/>
      <c r="G227" s="258"/>
    </row>
    <row r="228" spans="1:7" ht="15">
      <c r="A228" s="126"/>
      <c r="B228" s="257"/>
      <c r="C228" s="95"/>
      <c r="D228" s="95"/>
      <c r="E228" s="95"/>
      <c r="F228" s="95"/>
      <c r="G228" s="258"/>
    </row>
    <row r="229" spans="1:7" ht="15">
      <c r="A229" s="126"/>
      <c r="B229" s="257"/>
      <c r="C229" s="95"/>
      <c r="D229" s="95"/>
      <c r="E229" s="95"/>
      <c r="F229" s="95"/>
      <c r="G229" s="258"/>
    </row>
    <row r="230" spans="1:7" ht="15">
      <c r="A230" s="126"/>
      <c r="B230" s="257"/>
      <c r="C230" s="95"/>
      <c r="D230" s="95"/>
      <c r="E230" s="95"/>
      <c r="F230" s="95"/>
      <c r="G230" s="258"/>
    </row>
    <row r="231" spans="1:7" ht="15">
      <c r="A231" s="126"/>
      <c r="B231" s="257"/>
      <c r="C231" s="95"/>
      <c r="D231" s="95"/>
      <c r="E231" s="95"/>
      <c r="F231" s="95"/>
      <c r="G231" s="258"/>
    </row>
    <row r="232" spans="1:7" ht="15">
      <c r="A232" s="126"/>
      <c r="B232" s="257"/>
      <c r="C232" s="95"/>
      <c r="D232" s="95"/>
      <c r="E232" s="95"/>
      <c r="F232" s="95"/>
      <c r="G232" s="258"/>
    </row>
    <row r="233" spans="1:7" ht="15">
      <c r="A233" s="126"/>
      <c r="B233" s="257"/>
      <c r="C233" s="95"/>
      <c r="D233" s="95"/>
      <c r="E233" s="95"/>
      <c r="F233" s="95"/>
      <c r="G233" s="258"/>
    </row>
    <row r="234" spans="1:7" ht="15">
      <c r="A234" s="126"/>
      <c r="B234" s="257"/>
      <c r="C234" s="95"/>
      <c r="D234" s="95"/>
      <c r="E234" s="95"/>
      <c r="F234" s="95"/>
      <c r="G234" s="258"/>
    </row>
    <row r="235" spans="1:7" ht="15">
      <c r="A235" s="126"/>
      <c r="B235" s="257"/>
      <c r="C235" s="95"/>
      <c r="D235" s="95"/>
      <c r="E235" s="95"/>
      <c r="F235" s="95"/>
      <c r="G235" s="258"/>
    </row>
    <row r="236" spans="1:7" ht="15">
      <c r="A236" s="126"/>
      <c r="B236" s="257"/>
      <c r="C236" s="95"/>
      <c r="D236" s="95"/>
      <c r="E236" s="95"/>
      <c r="F236" s="95"/>
      <c r="G236" s="258"/>
    </row>
    <row r="237" spans="1:7" ht="15">
      <c r="A237" s="126"/>
      <c r="B237" s="257"/>
      <c r="C237" s="95"/>
      <c r="D237" s="95"/>
      <c r="E237" s="95"/>
      <c r="F237" s="95"/>
      <c r="G237" s="258"/>
    </row>
    <row r="238" spans="1:7" ht="15">
      <c r="A238" s="126"/>
      <c r="B238" s="257"/>
      <c r="C238" s="95"/>
      <c r="D238" s="95"/>
      <c r="E238" s="95"/>
      <c r="F238" s="95"/>
      <c r="G238" s="258"/>
    </row>
    <row r="239" spans="1:7" ht="15">
      <c r="A239" s="126"/>
      <c r="B239" s="257"/>
      <c r="C239" s="95"/>
      <c r="D239" s="95"/>
      <c r="E239" s="95"/>
      <c r="F239" s="95"/>
      <c r="G239" s="258"/>
    </row>
    <row r="240" spans="1:7" ht="15">
      <c r="A240" s="126"/>
      <c r="B240" s="257"/>
      <c r="C240" s="95"/>
      <c r="D240" s="95"/>
      <c r="E240" s="95"/>
      <c r="F240" s="95"/>
      <c r="G240" s="258"/>
    </row>
    <row r="241" spans="1:7" ht="15">
      <c r="A241" s="126"/>
      <c r="B241" s="257"/>
      <c r="C241" s="95"/>
      <c r="D241" s="95"/>
      <c r="E241" s="95"/>
      <c r="F241" s="95"/>
      <c r="G241" s="258"/>
    </row>
    <row r="242" spans="1:7" ht="15">
      <c r="A242" s="126"/>
      <c r="B242" s="257"/>
      <c r="C242" s="95"/>
      <c r="D242" s="95"/>
      <c r="E242" s="95"/>
      <c r="F242" s="95"/>
      <c r="G242" s="258"/>
    </row>
    <row r="243" spans="1:7" ht="15">
      <c r="A243" s="126"/>
      <c r="B243" s="257"/>
      <c r="C243" s="95"/>
      <c r="D243" s="95"/>
      <c r="E243" s="95"/>
      <c r="F243" s="95"/>
      <c r="G243" s="258"/>
    </row>
    <row r="244" spans="1:7" ht="15">
      <c r="A244" s="126"/>
      <c r="B244" s="257"/>
      <c r="C244" s="95"/>
      <c r="D244" s="95"/>
      <c r="E244" s="95"/>
      <c r="F244" s="95"/>
      <c r="G244" s="258"/>
    </row>
    <row r="245" spans="1:7" ht="15">
      <c r="A245" s="126"/>
      <c r="B245" s="257"/>
      <c r="C245" s="95"/>
      <c r="D245" s="95"/>
      <c r="E245" s="95"/>
      <c r="F245" s="95"/>
      <c r="G245" s="258"/>
    </row>
    <row r="246" spans="1:7" ht="15">
      <c r="A246" s="126"/>
      <c r="B246" s="257"/>
      <c r="C246" s="95"/>
      <c r="D246" s="95"/>
      <c r="E246" s="95"/>
      <c r="F246" s="95"/>
      <c r="G246" s="258"/>
    </row>
    <row r="247" spans="1:7" ht="15">
      <c r="A247" s="126"/>
      <c r="B247" s="257"/>
      <c r="C247" s="95"/>
      <c r="D247" s="95"/>
      <c r="E247" s="95"/>
      <c r="F247" s="95"/>
      <c r="G247" s="258"/>
    </row>
    <row r="248" spans="1:7" ht="15">
      <c r="A248" s="126"/>
      <c r="B248" s="257"/>
      <c r="C248" s="95"/>
      <c r="D248" s="95"/>
      <c r="E248" s="95"/>
      <c r="F248" s="95"/>
      <c r="G248" s="258"/>
    </row>
    <row r="249" spans="1:7" ht="15">
      <c r="A249" s="126"/>
      <c r="B249" s="257"/>
      <c r="C249" s="95"/>
      <c r="D249" s="95"/>
      <c r="E249" s="95"/>
      <c r="F249" s="95"/>
      <c r="G249" s="258"/>
    </row>
    <row r="250" spans="1:7" ht="15">
      <c r="A250" s="126"/>
      <c r="B250" s="257"/>
      <c r="C250" s="95"/>
      <c r="D250" s="95"/>
      <c r="E250" s="95"/>
      <c r="F250" s="95"/>
      <c r="G250" s="258"/>
    </row>
    <row r="251" spans="1:7" ht="15">
      <c r="A251" s="126"/>
      <c r="B251" s="257"/>
      <c r="C251" s="95"/>
      <c r="D251" s="95"/>
      <c r="E251" s="95"/>
      <c r="F251" s="95"/>
      <c r="G251" s="258"/>
    </row>
    <row r="252" spans="1:7" ht="15">
      <c r="A252" s="126"/>
      <c r="B252" s="257"/>
      <c r="C252" s="95"/>
      <c r="D252" s="95"/>
      <c r="E252" s="95"/>
      <c r="F252" s="95"/>
      <c r="G252" s="258"/>
    </row>
    <row r="253" spans="1:7" ht="15">
      <c r="A253" s="126"/>
      <c r="B253" s="257"/>
      <c r="C253" s="95"/>
      <c r="D253" s="95"/>
      <c r="E253" s="95"/>
      <c r="F253" s="95"/>
      <c r="G253" s="258"/>
    </row>
    <row r="254" spans="1:7" ht="15">
      <c r="A254" s="126"/>
      <c r="B254" s="257"/>
      <c r="C254" s="95"/>
      <c r="D254" s="95"/>
      <c r="E254" s="95"/>
      <c r="F254" s="95"/>
      <c r="G254" s="258"/>
    </row>
    <row r="255" spans="1:7" ht="15">
      <c r="A255" s="126"/>
      <c r="B255" s="257"/>
      <c r="C255" s="95"/>
      <c r="D255" s="95"/>
      <c r="E255" s="95"/>
      <c r="F255" s="95"/>
      <c r="G255" s="258"/>
    </row>
    <row r="256" spans="1:7" ht="15">
      <c r="A256" s="126"/>
      <c r="B256" s="257"/>
      <c r="C256" s="95"/>
      <c r="D256" s="95"/>
      <c r="E256" s="95"/>
      <c r="F256" s="95"/>
      <c r="G256" s="258"/>
    </row>
    <row r="257" spans="1:7" ht="15">
      <c r="A257" s="126"/>
      <c r="B257" s="257"/>
      <c r="C257" s="95"/>
      <c r="D257" s="95"/>
      <c r="E257" s="95"/>
      <c r="F257" s="95"/>
      <c r="G257" s="258"/>
    </row>
    <row r="258" spans="1:7" ht="15">
      <c r="A258" s="126"/>
      <c r="B258" s="257"/>
      <c r="C258" s="95"/>
      <c r="D258" s="95"/>
      <c r="E258" s="95"/>
      <c r="F258" s="95"/>
      <c r="G258" s="258"/>
    </row>
    <row r="259" spans="1:7" ht="15">
      <c r="A259" s="126"/>
      <c r="B259" s="257"/>
      <c r="C259" s="95"/>
      <c r="D259" s="95"/>
      <c r="E259" s="95"/>
      <c r="F259" s="95"/>
      <c r="G259" s="258"/>
    </row>
    <row r="260" spans="1:7" ht="15">
      <c r="A260" s="126"/>
      <c r="B260" s="257"/>
      <c r="C260" s="95"/>
      <c r="D260" s="95"/>
      <c r="E260" s="95"/>
      <c r="F260" s="95"/>
      <c r="G260" s="258"/>
    </row>
    <row r="261" spans="1:7" ht="15">
      <c r="A261" s="126"/>
      <c r="B261" s="257"/>
      <c r="C261" s="95"/>
      <c r="D261" s="95"/>
      <c r="E261" s="95"/>
      <c r="F261" s="95"/>
      <c r="G261" s="258"/>
    </row>
    <row r="262" spans="1:7" ht="15">
      <c r="A262" s="126"/>
      <c r="B262" s="257"/>
      <c r="C262" s="95"/>
      <c r="D262" s="95"/>
      <c r="E262" s="95"/>
      <c r="F262" s="95"/>
      <c r="G262" s="258"/>
    </row>
    <row r="263" spans="1:7" ht="15">
      <c r="A263" s="126"/>
      <c r="B263" s="257"/>
      <c r="C263" s="95"/>
      <c r="D263" s="95"/>
      <c r="E263" s="95"/>
      <c r="F263" s="95"/>
      <c r="G263" s="258"/>
    </row>
    <row r="264" spans="1:7" ht="15">
      <c r="A264" s="126"/>
      <c r="B264" s="257"/>
      <c r="C264" s="95"/>
      <c r="D264" s="95"/>
      <c r="E264" s="95"/>
      <c r="F264" s="95"/>
      <c r="G264" s="258"/>
    </row>
    <row r="265" spans="1:7" ht="15">
      <c r="A265" s="126"/>
      <c r="B265" s="257"/>
      <c r="C265" s="95"/>
      <c r="D265" s="95"/>
      <c r="E265" s="95"/>
      <c r="F265" s="95"/>
      <c r="G265" s="258"/>
    </row>
    <row r="266" spans="1:7" ht="15">
      <c r="A266" s="126"/>
      <c r="B266" s="257"/>
      <c r="C266" s="95"/>
      <c r="D266" s="95"/>
      <c r="E266" s="95"/>
      <c r="F266" s="95"/>
      <c r="G266" s="258"/>
    </row>
    <row r="267" spans="1:7" ht="15">
      <c r="A267" s="126"/>
      <c r="B267" s="257"/>
      <c r="C267" s="95"/>
      <c r="D267" s="95"/>
      <c r="E267" s="95"/>
      <c r="F267" s="95"/>
      <c r="G267" s="258"/>
    </row>
    <row r="268" spans="1:7" ht="15">
      <c r="A268" s="126"/>
      <c r="B268" s="257"/>
      <c r="C268" s="95"/>
      <c r="D268" s="95"/>
      <c r="E268" s="95"/>
      <c r="F268" s="95"/>
      <c r="G268" s="258"/>
    </row>
    <row r="269" spans="1:7" ht="15">
      <c r="A269" s="126"/>
      <c r="B269" s="257"/>
      <c r="C269" s="95"/>
      <c r="D269" s="95"/>
      <c r="E269" s="95"/>
      <c r="F269" s="95"/>
      <c r="G269" s="258"/>
    </row>
    <row r="270" spans="1:7" ht="15">
      <c r="A270" s="126"/>
      <c r="B270" s="257"/>
      <c r="C270" s="95"/>
      <c r="D270" s="95"/>
      <c r="E270" s="95"/>
      <c r="F270" s="95"/>
      <c r="G270" s="258"/>
    </row>
    <row r="271" spans="1:7" ht="15">
      <c r="A271" s="126"/>
      <c r="B271" s="257"/>
      <c r="C271" s="95"/>
      <c r="D271" s="95"/>
      <c r="E271" s="95"/>
      <c r="F271" s="95"/>
      <c r="G271" s="258"/>
    </row>
    <row r="272" spans="1:7" ht="15">
      <c r="A272" s="126"/>
      <c r="B272" s="257"/>
      <c r="C272" s="95"/>
      <c r="D272" s="95"/>
      <c r="E272" s="95"/>
      <c r="F272" s="95"/>
      <c r="G272" s="258"/>
    </row>
    <row r="273" spans="1:7" ht="15">
      <c r="A273" s="126"/>
      <c r="B273" s="257"/>
      <c r="C273" s="95"/>
      <c r="D273" s="95"/>
      <c r="E273" s="95"/>
      <c r="F273" s="95"/>
      <c r="G273" s="258"/>
    </row>
    <row r="274" spans="1:7" ht="15">
      <c r="A274" s="126"/>
      <c r="B274" s="257"/>
      <c r="C274" s="95"/>
      <c r="D274" s="95"/>
      <c r="E274" s="95"/>
      <c r="F274" s="95"/>
      <c r="G274" s="258"/>
    </row>
    <row r="275" spans="1:7" ht="15">
      <c r="A275" s="126"/>
      <c r="B275" s="257"/>
      <c r="C275" s="95"/>
      <c r="D275" s="95"/>
      <c r="E275" s="95"/>
      <c r="F275" s="95"/>
      <c r="G275" s="258"/>
    </row>
    <row r="276" spans="1:7" ht="15">
      <c r="A276" s="126"/>
      <c r="B276" s="257"/>
      <c r="C276" s="95"/>
      <c r="D276" s="95"/>
      <c r="E276" s="95"/>
      <c r="F276" s="95"/>
      <c r="G276" s="258"/>
    </row>
    <row r="277" spans="1:7" ht="15">
      <c r="A277" s="126"/>
      <c r="B277" s="257"/>
      <c r="C277" s="95"/>
      <c r="D277" s="95"/>
      <c r="E277" s="95"/>
      <c r="F277" s="95"/>
      <c r="G277" s="258"/>
    </row>
    <row r="278" spans="1:7" ht="15">
      <c r="A278" s="126"/>
      <c r="B278" s="257"/>
      <c r="C278" s="95"/>
      <c r="D278" s="95"/>
      <c r="E278" s="95"/>
      <c r="F278" s="95"/>
      <c r="G278" s="258"/>
    </row>
    <row r="279" spans="1:7" ht="15">
      <c r="A279" s="126"/>
      <c r="B279" s="257"/>
      <c r="C279" s="95"/>
      <c r="D279" s="95"/>
      <c r="E279" s="95"/>
      <c r="F279" s="95"/>
      <c r="G279" s="258"/>
    </row>
    <row r="280" spans="1:7" ht="15">
      <c r="A280" s="126"/>
      <c r="B280" s="257"/>
      <c r="C280" s="95"/>
      <c r="D280" s="95"/>
      <c r="E280" s="95"/>
      <c r="F280" s="95"/>
      <c r="G280" s="258"/>
    </row>
    <row r="281" spans="1:7" ht="15">
      <c r="A281" s="126"/>
      <c r="B281" s="257"/>
      <c r="C281" s="95"/>
      <c r="D281" s="95"/>
      <c r="E281" s="95"/>
      <c r="F281" s="95"/>
      <c r="G281" s="258"/>
    </row>
    <row r="282" spans="1:7" ht="15">
      <c r="A282" s="126"/>
      <c r="B282" s="257"/>
      <c r="C282" s="95"/>
      <c r="D282" s="95"/>
      <c r="E282" s="95"/>
      <c r="F282" s="95"/>
      <c r="G282" s="258"/>
    </row>
    <row r="283" spans="1:7" ht="15">
      <c r="A283" s="126"/>
      <c r="B283" s="257"/>
      <c r="C283" s="95"/>
      <c r="D283" s="95"/>
      <c r="E283" s="95"/>
      <c r="F283" s="95"/>
      <c r="G283" s="258"/>
    </row>
    <row r="284" spans="1:7" ht="15">
      <c r="A284" s="126"/>
      <c r="B284" s="257"/>
      <c r="C284" s="95"/>
      <c r="D284" s="95"/>
      <c r="E284" s="95"/>
      <c r="F284" s="95"/>
      <c r="G284" s="258"/>
    </row>
    <row r="285" spans="1:7" ht="15">
      <c r="A285" s="126"/>
      <c r="B285" s="257"/>
      <c r="C285" s="95"/>
      <c r="D285" s="95"/>
      <c r="E285" s="95"/>
      <c r="F285" s="95"/>
      <c r="G285" s="258"/>
    </row>
    <row r="286" spans="1:7" ht="15">
      <c r="A286" s="126"/>
      <c r="B286" s="257"/>
      <c r="C286" s="95"/>
      <c r="D286" s="95"/>
      <c r="E286" s="95"/>
      <c r="F286" s="95"/>
      <c r="G286" s="258"/>
    </row>
    <row r="287" spans="1:7" ht="15">
      <c r="A287" s="126"/>
      <c r="B287" s="257"/>
      <c r="C287" s="95"/>
      <c r="D287" s="95"/>
      <c r="E287" s="95"/>
      <c r="F287" s="95"/>
      <c r="G287" s="258"/>
    </row>
    <row r="288" spans="1:7" ht="15">
      <c r="A288" s="126"/>
      <c r="B288" s="257"/>
      <c r="C288" s="95"/>
      <c r="D288" s="95"/>
      <c r="E288" s="95"/>
      <c r="F288" s="95"/>
      <c r="G288" s="258"/>
    </row>
    <row r="289" spans="1:7" ht="15">
      <c r="A289" s="126"/>
      <c r="B289" s="257"/>
      <c r="C289" s="95"/>
      <c r="D289" s="95"/>
      <c r="E289" s="95"/>
      <c r="F289" s="95"/>
      <c r="G289" s="258"/>
    </row>
    <row r="290" spans="1:7" ht="15">
      <c r="A290" s="126"/>
      <c r="B290" s="257"/>
      <c r="C290" s="95"/>
      <c r="D290" s="95"/>
      <c r="E290" s="95"/>
      <c r="F290" s="95"/>
      <c r="G290" s="258"/>
    </row>
    <row r="291" spans="1:7" ht="15">
      <c r="A291" s="126"/>
      <c r="B291" s="257"/>
      <c r="C291" s="95"/>
      <c r="D291" s="95"/>
      <c r="E291" s="95"/>
      <c r="F291" s="95"/>
      <c r="G291" s="258"/>
    </row>
    <row r="292" spans="1:7" ht="15">
      <c r="A292" s="126"/>
      <c r="B292" s="257"/>
      <c r="C292" s="95"/>
      <c r="D292" s="95"/>
      <c r="E292" s="95"/>
      <c r="F292" s="95"/>
      <c r="G292" s="258"/>
    </row>
    <row r="293" spans="1:7" ht="15">
      <c r="A293" s="126"/>
      <c r="B293" s="257"/>
      <c r="C293" s="95"/>
      <c r="D293" s="95"/>
      <c r="E293" s="95"/>
      <c r="F293" s="95"/>
      <c r="G293" s="258"/>
    </row>
    <row r="294" spans="1:7" ht="15">
      <c r="A294" s="126"/>
      <c r="B294" s="257"/>
      <c r="C294" s="95"/>
      <c r="D294" s="95"/>
      <c r="E294" s="95"/>
      <c r="F294" s="95"/>
      <c r="G294" s="258"/>
    </row>
    <row r="295" spans="1:7" ht="15">
      <c r="A295" s="126"/>
      <c r="B295" s="257"/>
      <c r="C295" s="95"/>
      <c r="D295" s="95"/>
      <c r="E295" s="95"/>
      <c r="F295" s="95"/>
      <c r="G295" s="258"/>
    </row>
    <row r="296" spans="1:7" ht="15">
      <c r="A296" s="126"/>
      <c r="B296" s="257"/>
      <c r="C296" s="95"/>
      <c r="D296" s="95"/>
      <c r="E296" s="95"/>
      <c r="F296" s="95"/>
      <c r="G296" s="258"/>
    </row>
    <row r="297" spans="1:7" ht="15">
      <c r="A297" s="126"/>
      <c r="B297" s="257"/>
      <c r="C297" s="95"/>
      <c r="D297" s="95"/>
      <c r="E297" s="95"/>
      <c r="F297" s="95"/>
      <c r="G297" s="258"/>
    </row>
    <row r="298" spans="1:7" ht="15">
      <c r="A298" s="126"/>
      <c r="B298" s="257"/>
      <c r="C298" s="95"/>
      <c r="D298" s="95"/>
      <c r="E298" s="95"/>
      <c r="F298" s="95"/>
      <c r="G298" s="258"/>
    </row>
    <row r="299" spans="1:7" ht="15">
      <c r="A299" s="126"/>
      <c r="B299" s="257"/>
      <c r="C299" s="95"/>
      <c r="D299" s="95"/>
      <c r="E299" s="95"/>
      <c r="F299" s="95"/>
      <c r="G299" s="258"/>
    </row>
    <row r="300" spans="1:7" ht="15">
      <c r="A300" s="126"/>
      <c r="B300" s="257"/>
      <c r="C300" s="95"/>
      <c r="D300" s="95"/>
      <c r="E300" s="95"/>
      <c r="F300" s="95"/>
      <c r="G300" s="258"/>
    </row>
    <row r="301" spans="1:7" ht="15">
      <c r="A301" s="126"/>
      <c r="B301" s="257"/>
      <c r="C301" s="95"/>
      <c r="D301" s="95"/>
      <c r="E301" s="95"/>
      <c r="F301" s="95"/>
      <c r="G301" s="258"/>
    </row>
    <row r="302" spans="1:7" ht="15">
      <c r="A302" s="126"/>
      <c r="B302" s="257"/>
      <c r="C302" s="95"/>
      <c r="D302" s="95"/>
      <c r="E302" s="95"/>
      <c r="F302" s="95"/>
      <c r="G302" s="258"/>
    </row>
    <row r="303" spans="1:7" ht="15">
      <c r="A303" s="126"/>
      <c r="B303" s="257"/>
      <c r="C303" s="95"/>
      <c r="D303" s="95"/>
      <c r="E303" s="95"/>
      <c r="F303" s="95"/>
      <c r="G303" s="258"/>
    </row>
    <row r="304" spans="1:7" ht="15">
      <c r="A304" s="126"/>
      <c r="B304" s="257"/>
      <c r="C304" s="95"/>
      <c r="D304" s="95"/>
      <c r="E304" s="95"/>
      <c r="F304" s="95"/>
      <c r="G304" s="258"/>
    </row>
    <row r="305" spans="1:7" ht="15">
      <c r="A305" s="126"/>
      <c r="B305" s="257"/>
      <c r="C305" s="95"/>
      <c r="D305" s="95"/>
      <c r="E305" s="95"/>
      <c r="F305" s="95"/>
      <c r="G305" s="258"/>
    </row>
    <row r="306" spans="1:7" ht="15">
      <c r="A306" s="126"/>
      <c r="B306" s="257"/>
      <c r="C306" s="95"/>
      <c r="D306" s="95"/>
      <c r="E306" s="95"/>
      <c r="F306" s="95"/>
      <c r="G306" s="258"/>
    </row>
    <row r="307" spans="1:7" ht="15">
      <c r="A307" s="126"/>
      <c r="B307" s="257"/>
      <c r="C307" s="95"/>
      <c r="D307" s="95"/>
      <c r="E307" s="95"/>
      <c r="F307" s="95"/>
      <c r="G307" s="258"/>
    </row>
    <row r="308" spans="1:7" ht="15">
      <c r="A308" s="126"/>
      <c r="B308" s="257"/>
      <c r="C308" s="95"/>
      <c r="D308" s="95"/>
      <c r="E308" s="95"/>
      <c r="F308" s="95"/>
      <c r="G308" s="258"/>
    </row>
    <row r="309" spans="1:7" ht="15">
      <c r="A309" s="126"/>
      <c r="B309" s="257"/>
      <c r="C309" s="95"/>
      <c r="D309" s="95"/>
      <c r="E309" s="95"/>
      <c r="F309" s="95"/>
      <c r="G309" s="258"/>
    </row>
    <row r="310" spans="1:7" ht="15">
      <c r="A310" s="126"/>
      <c r="B310" s="257"/>
      <c r="C310" s="95"/>
      <c r="D310" s="95"/>
      <c r="E310" s="95"/>
      <c r="F310" s="95"/>
      <c r="G310" s="258"/>
    </row>
    <row r="311" spans="1:7" ht="15">
      <c r="A311" s="126"/>
      <c r="B311" s="257"/>
      <c r="C311" s="95"/>
      <c r="D311" s="95"/>
      <c r="E311" s="95"/>
      <c r="F311" s="95"/>
      <c r="G311" s="258"/>
    </row>
    <row r="312" spans="1:7" ht="15">
      <c r="A312" s="126"/>
      <c r="B312" s="257"/>
      <c r="C312" s="95"/>
      <c r="D312" s="95"/>
      <c r="E312" s="95"/>
      <c r="F312" s="95"/>
      <c r="G312" s="258"/>
    </row>
    <row r="313" spans="1:7" ht="15">
      <c r="A313" s="126"/>
      <c r="B313" s="257"/>
      <c r="C313" s="95"/>
      <c r="D313" s="95"/>
      <c r="E313" s="95"/>
      <c r="F313" s="95"/>
      <c r="G313" s="258"/>
    </row>
    <row r="314" spans="1:7" ht="15">
      <c r="A314" s="126"/>
      <c r="B314" s="257"/>
      <c r="C314" s="95"/>
      <c r="D314" s="95"/>
      <c r="E314" s="95"/>
      <c r="F314" s="95"/>
      <c r="G314" s="258"/>
    </row>
    <row r="315" spans="1:7" ht="15">
      <c r="A315" s="126"/>
      <c r="B315" s="257"/>
      <c r="C315" s="95"/>
      <c r="D315" s="95"/>
      <c r="E315" s="95"/>
      <c r="F315" s="95"/>
      <c r="G315" s="258"/>
    </row>
    <row r="316" spans="1:7" ht="15">
      <c r="A316" s="126"/>
      <c r="B316" s="257"/>
      <c r="C316" s="95"/>
      <c r="D316" s="95"/>
      <c r="E316" s="95"/>
      <c r="F316" s="95"/>
      <c r="G316" s="258"/>
    </row>
    <row r="317" spans="1:7" ht="15">
      <c r="A317" s="126"/>
      <c r="B317" s="257"/>
      <c r="C317" s="95"/>
      <c r="D317" s="95"/>
      <c r="E317" s="95"/>
      <c r="F317" s="95"/>
      <c r="G317" s="258"/>
    </row>
    <row r="318" spans="1:7" ht="15">
      <c r="A318" s="126"/>
      <c r="B318" s="257"/>
      <c r="C318" s="95"/>
      <c r="D318" s="95"/>
      <c r="E318" s="95"/>
      <c r="F318" s="95"/>
      <c r="G318" s="258"/>
    </row>
    <row r="319" spans="1:7" ht="15">
      <c r="A319" s="126"/>
      <c r="B319" s="257"/>
      <c r="C319" s="95"/>
      <c r="D319" s="95"/>
      <c r="E319" s="95"/>
      <c r="F319" s="95"/>
      <c r="G319" s="258"/>
    </row>
    <row r="320" spans="1:7" ht="15">
      <c r="A320" s="126"/>
      <c r="B320" s="257"/>
      <c r="C320" s="95"/>
      <c r="D320" s="95"/>
      <c r="E320" s="95"/>
      <c r="F320" s="95"/>
      <c r="G320" s="258"/>
    </row>
    <row r="321" spans="1:7" ht="15">
      <c r="A321" s="126"/>
      <c r="B321" s="257"/>
      <c r="C321" s="95"/>
      <c r="D321" s="95"/>
      <c r="E321" s="95"/>
      <c r="F321" s="95"/>
      <c r="G321" s="258"/>
    </row>
    <row r="322" spans="1:7" ht="15">
      <c r="A322" s="126"/>
      <c r="B322" s="257"/>
      <c r="C322" s="95"/>
      <c r="D322" s="95"/>
      <c r="E322" s="95"/>
      <c r="F322" s="95"/>
      <c r="G322" s="258"/>
    </row>
    <row r="323" spans="1:7" ht="15">
      <c r="A323" s="126"/>
      <c r="B323" s="257"/>
      <c r="C323" s="95"/>
      <c r="D323" s="95"/>
      <c r="E323" s="95"/>
      <c r="F323" s="95"/>
      <c r="G323" s="258"/>
    </row>
    <row r="324" spans="1:7" ht="15">
      <c r="A324" s="126"/>
      <c r="B324" s="257"/>
      <c r="C324" s="95"/>
      <c r="D324" s="95"/>
      <c r="E324" s="95"/>
      <c r="F324" s="95"/>
      <c r="G324" s="258"/>
    </row>
    <row r="325" spans="1:7" ht="15">
      <c r="A325" s="126"/>
      <c r="B325" s="257"/>
      <c r="C325" s="95"/>
      <c r="D325" s="95"/>
      <c r="E325" s="95"/>
      <c r="F325" s="95"/>
      <c r="G325" s="258"/>
    </row>
    <row r="326" spans="1:7" ht="15">
      <c r="A326" s="126"/>
      <c r="B326" s="257"/>
      <c r="C326" s="95"/>
      <c r="D326" s="95"/>
      <c r="E326" s="95"/>
      <c r="F326" s="95"/>
      <c r="G326" s="258"/>
    </row>
    <row r="327" spans="1:7" ht="15">
      <c r="A327" s="126"/>
      <c r="B327" s="257"/>
      <c r="C327" s="95"/>
      <c r="D327" s="95"/>
      <c r="E327" s="95"/>
      <c r="F327" s="95"/>
      <c r="G327" s="258"/>
    </row>
    <row r="328" spans="1:7" ht="15">
      <c r="A328" s="126"/>
      <c r="B328" s="257"/>
      <c r="C328" s="95"/>
      <c r="D328" s="95"/>
      <c r="E328" s="95"/>
      <c r="F328" s="95"/>
      <c r="G328" s="258"/>
    </row>
    <row r="329" spans="1:7" ht="15">
      <c r="A329" s="126"/>
      <c r="B329" s="257"/>
      <c r="C329" s="95"/>
      <c r="D329" s="95"/>
      <c r="E329" s="95"/>
      <c r="F329" s="95"/>
      <c r="G329" s="258"/>
    </row>
    <row r="330" spans="1:7" ht="15">
      <c r="A330" s="126"/>
      <c r="B330" s="257"/>
      <c r="C330" s="95"/>
      <c r="D330" s="95"/>
      <c r="E330" s="95"/>
      <c r="F330" s="95"/>
      <c r="G330" s="258"/>
    </row>
    <row r="331" spans="1:7" ht="15">
      <c r="A331" s="126"/>
      <c r="B331" s="257"/>
      <c r="C331" s="95"/>
      <c r="D331" s="95"/>
      <c r="E331" s="95"/>
      <c r="F331" s="95"/>
      <c r="G331" s="258"/>
    </row>
    <row r="332" spans="1:7" ht="15">
      <c r="A332" s="126"/>
      <c r="B332" s="257"/>
      <c r="C332" s="95"/>
      <c r="D332" s="95"/>
      <c r="E332" s="95"/>
      <c r="F332" s="95"/>
      <c r="G332" s="258"/>
    </row>
    <row r="333" spans="1:7" ht="15">
      <c r="A333" s="126"/>
      <c r="B333" s="257"/>
      <c r="C333" s="95"/>
      <c r="D333" s="95"/>
      <c r="E333" s="95"/>
      <c r="F333" s="95"/>
      <c r="G333" s="258"/>
    </row>
    <row r="334" spans="1:7" ht="15">
      <c r="A334" s="126"/>
      <c r="B334" s="257"/>
      <c r="C334" s="95"/>
      <c r="D334" s="95"/>
      <c r="E334" s="95"/>
      <c r="F334" s="95"/>
      <c r="G334" s="258"/>
    </row>
    <row r="335" spans="1:7" ht="15">
      <c r="A335" s="126"/>
      <c r="B335" s="257"/>
      <c r="C335" s="95"/>
      <c r="D335" s="95"/>
      <c r="E335" s="95"/>
      <c r="F335" s="95"/>
      <c r="G335" s="258"/>
    </row>
    <row r="336" spans="1:7" ht="15">
      <c r="A336" s="126"/>
      <c r="B336" s="257"/>
      <c r="C336" s="95"/>
      <c r="D336" s="95"/>
      <c r="E336" s="95"/>
      <c r="F336" s="95"/>
      <c r="G336" s="258"/>
    </row>
    <row r="337" spans="1:7" ht="15">
      <c r="A337" s="126"/>
      <c r="B337" s="257"/>
      <c r="C337" s="95"/>
      <c r="D337" s="95"/>
      <c r="E337" s="95"/>
      <c r="F337" s="95"/>
      <c r="G337" s="258"/>
    </row>
    <row r="338" spans="1:7" ht="15">
      <c r="A338" s="126"/>
      <c r="B338" s="257"/>
      <c r="C338" s="95"/>
      <c r="D338" s="95"/>
      <c r="E338" s="95"/>
      <c r="F338" s="95"/>
      <c r="G338" s="258"/>
    </row>
    <row r="339" spans="1:7" ht="15">
      <c r="A339" s="126"/>
      <c r="B339" s="257"/>
      <c r="C339" s="95"/>
      <c r="D339" s="95"/>
      <c r="E339" s="95"/>
      <c r="F339" s="95"/>
      <c r="G339" s="258"/>
    </row>
    <row r="340" spans="1:7" ht="15">
      <c r="A340" s="126"/>
      <c r="B340" s="257"/>
      <c r="C340" s="95"/>
      <c r="D340" s="95"/>
      <c r="E340" s="95"/>
      <c r="F340" s="95"/>
      <c r="G340" s="258"/>
    </row>
    <row r="341" spans="1:7" ht="15">
      <c r="A341" s="126"/>
      <c r="B341" s="257"/>
      <c r="C341" s="95"/>
      <c r="D341" s="95"/>
      <c r="E341" s="95"/>
      <c r="F341" s="95"/>
      <c r="G341" s="258"/>
    </row>
    <row r="342" spans="1:7" ht="15">
      <c r="A342" s="126"/>
      <c r="B342" s="257"/>
      <c r="C342" s="95"/>
      <c r="D342" s="95"/>
      <c r="E342" s="95"/>
      <c r="F342" s="95"/>
      <c r="G342" s="258"/>
    </row>
    <row r="343" spans="1:7" ht="15">
      <c r="A343" s="126"/>
      <c r="B343" s="257"/>
      <c r="C343" s="95"/>
      <c r="D343" s="95"/>
      <c r="E343" s="95"/>
      <c r="F343" s="95"/>
      <c r="G343" s="258"/>
    </row>
    <row r="344" spans="1:7" ht="15">
      <c r="A344" s="126"/>
      <c r="B344" s="257"/>
      <c r="C344" s="95"/>
      <c r="D344" s="95"/>
      <c r="E344" s="95"/>
      <c r="F344" s="95"/>
      <c r="G344" s="258"/>
    </row>
    <row r="345" spans="1:7" ht="15">
      <c r="A345" s="126"/>
      <c r="B345" s="257"/>
      <c r="C345" s="95"/>
      <c r="D345" s="95"/>
      <c r="E345" s="95"/>
      <c r="F345" s="95"/>
      <c r="G345" s="258"/>
    </row>
    <row r="346" spans="1:7" ht="15">
      <c r="A346" s="126"/>
      <c r="B346" s="257"/>
      <c r="C346" s="95"/>
      <c r="D346" s="95"/>
      <c r="E346" s="95"/>
      <c r="F346" s="95"/>
      <c r="G346" s="258"/>
    </row>
    <row r="347" spans="1:7" ht="15">
      <c r="A347" s="126"/>
      <c r="B347" s="257"/>
      <c r="C347" s="95"/>
      <c r="D347" s="95"/>
      <c r="E347" s="95"/>
      <c r="F347" s="95"/>
      <c r="G347" s="258"/>
    </row>
    <row r="348" spans="1:7" ht="15">
      <c r="A348" s="126"/>
      <c r="B348" s="257"/>
      <c r="C348" s="95"/>
      <c r="D348" s="95"/>
      <c r="E348" s="95"/>
      <c r="F348" s="95"/>
      <c r="G348" s="258"/>
    </row>
    <row r="349" spans="1:7" ht="15">
      <c r="A349" s="126"/>
      <c r="B349" s="257"/>
      <c r="C349" s="95"/>
      <c r="D349" s="95"/>
      <c r="E349" s="95"/>
      <c r="F349" s="95"/>
      <c r="G349" s="258"/>
    </row>
    <row r="350" spans="1:7" ht="15">
      <c r="A350" s="126"/>
      <c r="B350" s="257"/>
      <c r="C350" s="95"/>
      <c r="D350" s="95"/>
      <c r="E350" s="95"/>
      <c r="F350" s="95"/>
      <c r="G350" s="258"/>
    </row>
    <row r="351" spans="1:7" ht="15">
      <c r="A351" s="126"/>
      <c r="B351" s="257"/>
      <c r="C351" s="95"/>
      <c r="D351" s="95"/>
      <c r="E351" s="95"/>
      <c r="F351" s="95"/>
      <c r="G351" s="258"/>
    </row>
    <row r="352" spans="1:7" ht="15">
      <c r="A352" s="126"/>
      <c r="B352" s="257"/>
      <c r="C352" s="95"/>
      <c r="D352" s="95"/>
      <c r="E352" s="95"/>
      <c r="F352" s="95"/>
      <c r="G352" s="258"/>
    </row>
    <row r="353" spans="1:7" ht="15">
      <c r="A353" s="126"/>
      <c r="B353" s="257"/>
      <c r="C353" s="95"/>
      <c r="D353" s="95"/>
      <c r="E353" s="95"/>
      <c r="F353" s="95"/>
      <c r="G353" s="258"/>
    </row>
    <row r="354" spans="1:7" ht="15">
      <c r="A354" s="126"/>
      <c r="B354" s="257"/>
      <c r="C354" s="95"/>
      <c r="D354" s="95"/>
      <c r="E354" s="95"/>
      <c r="F354" s="95"/>
      <c r="G354" s="258"/>
    </row>
    <row r="355" spans="1:7" ht="15">
      <c r="A355" s="126"/>
      <c r="B355" s="257"/>
      <c r="C355" s="95"/>
      <c r="D355" s="95"/>
      <c r="E355" s="95"/>
      <c r="F355" s="95"/>
      <c r="G355" s="258"/>
    </row>
    <row r="356" spans="1:7" ht="15">
      <c r="A356" s="126"/>
      <c r="B356" s="257"/>
      <c r="C356" s="95"/>
      <c r="D356" s="95"/>
      <c r="E356" s="95"/>
      <c r="F356" s="95"/>
      <c r="G356" s="258"/>
    </row>
    <row r="357" spans="1:7" ht="15">
      <c r="A357" s="126"/>
      <c r="B357" s="257"/>
      <c r="C357" s="95"/>
      <c r="D357" s="95"/>
      <c r="E357" s="95"/>
      <c r="F357" s="95"/>
      <c r="G357" s="258"/>
    </row>
    <row r="358" spans="1:7" ht="15">
      <c r="A358" s="126"/>
      <c r="B358" s="257"/>
      <c r="C358" s="95"/>
      <c r="D358" s="95"/>
      <c r="E358" s="95"/>
      <c r="F358" s="95"/>
      <c r="G358" s="258"/>
    </row>
    <row r="359" spans="1:7" ht="15">
      <c r="A359" s="126"/>
      <c r="B359" s="257"/>
      <c r="C359" s="95"/>
      <c r="D359" s="95"/>
      <c r="E359" s="95"/>
      <c r="F359" s="95"/>
      <c r="G359" s="258"/>
    </row>
    <row r="360" spans="1:7" ht="15">
      <c r="A360" s="126"/>
      <c r="B360" s="257"/>
      <c r="C360" s="95"/>
      <c r="D360" s="95"/>
      <c r="E360" s="95"/>
      <c r="F360" s="95"/>
      <c r="G360" s="258"/>
    </row>
    <row r="361" spans="1:7" ht="15">
      <c r="A361" s="126"/>
      <c r="B361" s="257"/>
      <c r="C361" s="95"/>
      <c r="D361" s="95"/>
      <c r="E361" s="95"/>
      <c r="F361" s="95"/>
      <c r="G361" s="258"/>
    </row>
    <row r="362" spans="1:7" ht="15">
      <c r="A362" s="126"/>
      <c r="B362" s="257"/>
      <c r="C362" s="95"/>
      <c r="D362" s="95"/>
      <c r="E362" s="95"/>
      <c r="F362" s="95"/>
      <c r="G362" s="258"/>
    </row>
    <row r="363" spans="1:7" ht="15">
      <c r="A363" s="126"/>
      <c r="B363" s="257"/>
      <c r="C363" s="95"/>
      <c r="D363" s="95"/>
      <c r="E363" s="95"/>
      <c r="F363" s="95"/>
      <c r="G363" s="258"/>
    </row>
    <row r="364" spans="1:7" ht="15">
      <c r="A364" s="126"/>
      <c r="B364" s="257"/>
      <c r="C364" s="95"/>
      <c r="D364" s="95"/>
      <c r="E364" s="95"/>
      <c r="F364" s="95"/>
      <c r="G364" s="258"/>
    </row>
    <row r="365" spans="1:7" ht="15">
      <c r="A365" s="126"/>
      <c r="B365" s="257"/>
      <c r="C365" s="95"/>
      <c r="D365" s="95"/>
      <c r="E365" s="95"/>
      <c r="F365" s="95"/>
      <c r="G365" s="258"/>
    </row>
    <row r="366" spans="1:7" ht="15">
      <c r="A366" s="126"/>
      <c r="B366" s="257"/>
      <c r="C366" s="95"/>
      <c r="D366" s="95"/>
      <c r="E366" s="95"/>
      <c r="F366" s="95"/>
      <c r="G366" s="258"/>
    </row>
    <row r="367" spans="1:7" ht="15">
      <c r="A367" s="126"/>
      <c r="B367" s="257"/>
      <c r="C367" s="95"/>
      <c r="D367" s="95"/>
      <c r="E367" s="95"/>
      <c r="F367" s="95"/>
      <c r="G367" s="258"/>
    </row>
    <row r="368" spans="1:7" ht="15">
      <c r="A368" s="126"/>
      <c r="B368" s="257"/>
      <c r="C368" s="95"/>
      <c r="D368" s="95"/>
      <c r="E368" s="95"/>
      <c r="F368" s="95"/>
      <c r="G368" s="258"/>
    </row>
    <row r="369" spans="1:7" ht="15">
      <c r="A369" s="126"/>
      <c r="B369" s="257"/>
      <c r="C369" s="95"/>
      <c r="D369" s="95"/>
      <c r="E369" s="95"/>
      <c r="F369" s="95"/>
      <c r="G369" s="258"/>
    </row>
    <row r="370" spans="1:7" ht="15">
      <c r="A370" s="126"/>
      <c r="B370" s="257"/>
      <c r="C370" s="95"/>
      <c r="D370" s="95"/>
      <c r="E370" s="95"/>
      <c r="F370" s="95"/>
      <c r="G370" s="258"/>
    </row>
    <row r="371" spans="1:7" ht="15">
      <c r="A371" s="126"/>
      <c r="B371" s="257"/>
      <c r="C371" s="95"/>
      <c r="D371" s="95"/>
      <c r="E371" s="95"/>
      <c r="F371" s="95"/>
      <c r="G371" s="258"/>
    </row>
    <row r="372" spans="1:7" ht="15">
      <c r="A372" s="126"/>
      <c r="B372" s="257"/>
      <c r="C372" s="95"/>
      <c r="D372" s="95"/>
      <c r="E372" s="95"/>
      <c r="F372" s="95"/>
      <c r="G372" s="258"/>
    </row>
    <row r="373" spans="1:7" ht="15">
      <c r="A373" s="126"/>
      <c r="B373" s="257"/>
      <c r="C373" s="95"/>
      <c r="D373" s="95"/>
      <c r="E373" s="95"/>
      <c r="F373" s="95"/>
      <c r="G373" s="258"/>
    </row>
    <row r="374" spans="1:7" ht="15">
      <c r="A374" s="126"/>
      <c r="B374" s="257"/>
      <c r="C374" s="95"/>
      <c r="D374" s="95"/>
      <c r="E374" s="95"/>
      <c r="F374" s="95"/>
      <c r="G374" s="258"/>
    </row>
    <row r="375" spans="1:7" ht="15">
      <c r="A375" s="126"/>
      <c r="B375" s="257"/>
      <c r="C375" s="95"/>
      <c r="D375" s="95"/>
      <c r="E375" s="95"/>
      <c r="F375" s="95"/>
      <c r="G375" s="258"/>
    </row>
    <row r="376" spans="1:7" ht="15">
      <c r="A376" s="126"/>
      <c r="B376" s="257"/>
      <c r="C376" s="95"/>
      <c r="D376" s="95"/>
      <c r="E376" s="95"/>
      <c r="F376" s="95"/>
      <c r="G376" s="258"/>
    </row>
    <row r="377" spans="1:7" ht="15">
      <c r="A377" s="126"/>
      <c r="B377" s="257"/>
      <c r="C377" s="95"/>
      <c r="D377" s="95"/>
      <c r="E377" s="95"/>
      <c r="F377" s="95"/>
      <c r="G377" s="258"/>
    </row>
    <row r="378" spans="1:7" ht="15">
      <c r="A378" s="126"/>
      <c r="B378" s="257"/>
      <c r="C378" s="95"/>
      <c r="D378" s="95"/>
      <c r="E378" s="95"/>
      <c r="F378" s="95"/>
      <c r="G378" s="258"/>
    </row>
    <row r="379" spans="1:7" ht="15">
      <c r="A379" s="126"/>
      <c r="B379" s="257"/>
      <c r="C379" s="95"/>
      <c r="D379" s="95"/>
      <c r="E379" s="95"/>
      <c r="F379" s="95"/>
      <c r="G379" s="258"/>
    </row>
    <row r="380" spans="1:7" ht="15">
      <c r="A380" s="126"/>
      <c r="B380" s="257"/>
      <c r="C380" s="95"/>
      <c r="D380" s="95"/>
      <c r="E380" s="95"/>
      <c r="F380" s="95"/>
      <c r="G380" s="258"/>
    </row>
    <row r="381" spans="1:7" ht="15">
      <c r="A381" s="126"/>
      <c r="B381" s="257"/>
      <c r="C381" s="95"/>
      <c r="D381" s="95"/>
      <c r="E381" s="95"/>
      <c r="F381" s="95"/>
      <c r="G381" s="258"/>
    </row>
    <row r="382" spans="1:7" ht="15">
      <c r="A382" s="126"/>
      <c r="B382" s="257"/>
      <c r="C382" s="95"/>
      <c r="D382" s="95"/>
      <c r="E382" s="95"/>
      <c r="F382" s="95"/>
      <c r="G382" s="258"/>
    </row>
    <row r="383" spans="1:7" ht="15">
      <c r="A383" s="126"/>
      <c r="B383" s="257"/>
      <c r="C383" s="95"/>
      <c r="D383" s="95"/>
      <c r="E383" s="95"/>
      <c r="F383" s="95"/>
      <c r="G383" s="258"/>
    </row>
    <row r="384" spans="1:7" ht="15">
      <c r="A384" s="126"/>
      <c r="B384" s="257"/>
      <c r="C384" s="95"/>
      <c r="D384" s="95"/>
      <c r="E384" s="95"/>
      <c r="F384" s="95"/>
      <c r="G384" s="258"/>
    </row>
    <row r="385" spans="1:7" ht="15">
      <c r="A385" s="126"/>
      <c r="B385" s="257"/>
      <c r="C385" s="95"/>
      <c r="D385" s="95"/>
      <c r="E385" s="95"/>
      <c r="F385" s="95"/>
      <c r="G385" s="258"/>
    </row>
    <row r="386" spans="1:7" ht="15">
      <c r="A386" s="126"/>
      <c r="B386" s="257"/>
      <c r="C386" s="95"/>
      <c r="D386" s="95"/>
      <c r="E386" s="95"/>
      <c r="F386" s="95"/>
      <c r="G386" s="258"/>
    </row>
    <row r="387" spans="1:7" ht="15">
      <c r="A387" s="126"/>
      <c r="B387" s="257"/>
      <c r="C387" s="95"/>
      <c r="D387" s="95"/>
      <c r="E387" s="95"/>
      <c r="F387" s="95"/>
      <c r="G387" s="258"/>
    </row>
    <row r="388" spans="1:7" ht="15">
      <c r="A388" s="126"/>
      <c r="B388" s="257"/>
      <c r="C388" s="95"/>
      <c r="D388" s="95"/>
      <c r="E388" s="95"/>
      <c r="F388" s="95"/>
      <c r="G388" s="258"/>
    </row>
    <row r="389" spans="1:7" ht="15">
      <c r="A389" s="126"/>
      <c r="B389" s="257"/>
      <c r="C389" s="95"/>
      <c r="D389" s="95"/>
      <c r="E389" s="95"/>
      <c r="F389" s="95"/>
      <c r="G389" s="258"/>
    </row>
    <row r="390" spans="1:7" ht="15">
      <c r="A390" s="126"/>
      <c r="B390" s="257"/>
      <c r="C390" s="95"/>
      <c r="D390" s="95"/>
      <c r="E390" s="95"/>
      <c r="F390" s="95"/>
      <c r="G390" s="258"/>
    </row>
    <row r="391" spans="1:7" ht="15">
      <c r="A391" s="126"/>
      <c r="B391" s="257"/>
      <c r="C391" s="95"/>
      <c r="D391" s="95"/>
      <c r="E391" s="95"/>
      <c r="F391" s="95"/>
      <c r="G391" s="258"/>
    </row>
    <row r="392" spans="1:7" ht="15">
      <c r="A392" s="126"/>
      <c r="B392" s="257"/>
      <c r="C392" s="95"/>
      <c r="D392" s="95"/>
      <c r="E392" s="95"/>
      <c r="F392" s="95"/>
      <c r="G392" s="258"/>
    </row>
    <row r="393" spans="1:7" ht="15">
      <c r="A393" s="126"/>
      <c r="B393" s="257"/>
      <c r="C393" s="95"/>
      <c r="D393" s="95"/>
      <c r="E393" s="95"/>
      <c r="F393" s="95"/>
      <c r="G393" s="258"/>
    </row>
    <row r="394" spans="1:7" ht="15">
      <c r="A394" s="126"/>
      <c r="B394" s="257"/>
      <c r="C394" s="95"/>
      <c r="D394" s="95"/>
      <c r="E394" s="95"/>
      <c r="F394" s="95"/>
      <c r="G394" s="258"/>
    </row>
    <row r="395" spans="1:7" ht="15">
      <c r="A395" s="126"/>
      <c r="B395" s="257"/>
      <c r="C395" s="95"/>
      <c r="D395" s="95"/>
      <c r="E395" s="95"/>
      <c r="F395" s="95"/>
      <c r="G395" s="258"/>
    </row>
    <row r="396" spans="1:7" ht="15">
      <c r="A396" s="126"/>
      <c r="B396" s="257"/>
      <c r="C396" s="95"/>
      <c r="D396" s="95"/>
      <c r="E396" s="95"/>
      <c r="F396" s="95"/>
      <c r="G396" s="258"/>
    </row>
    <row r="397" spans="1:7" ht="15">
      <c r="A397" s="126"/>
      <c r="B397" s="257"/>
      <c r="C397" s="95"/>
      <c r="D397" s="95"/>
      <c r="E397" s="95"/>
      <c r="F397" s="95"/>
      <c r="G397" s="258"/>
    </row>
    <row r="398" spans="1:7" ht="15">
      <c r="A398" s="126"/>
      <c r="B398" s="257"/>
      <c r="C398" s="95"/>
      <c r="D398" s="95"/>
      <c r="E398" s="95"/>
      <c r="F398" s="95"/>
      <c r="G398" s="258"/>
    </row>
    <row r="399" spans="1:7" ht="15">
      <c r="A399" s="126"/>
      <c r="B399" s="257"/>
      <c r="C399" s="95"/>
      <c r="D399" s="95"/>
      <c r="E399" s="95"/>
      <c r="F399" s="95"/>
      <c r="G399" s="258"/>
    </row>
    <row r="400" spans="1:7" ht="15">
      <c r="A400" s="126"/>
      <c r="B400" s="257"/>
      <c r="C400" s="95"/>
      <c r="D400" s="95"/>
      <c r="E400" s="95"/>
      <c r="F400" s="95"/>
      <c r="G400" s="258"/>
    </row>
    <row r="401" spans="1:7" ht="15">
      <c r="A401" s="126"/>
      <c r="B401" s="257"/>
      <c r="C401" s="95"/>
      <c r="D401" s="95"/>
      <c r="E401" s="95"/>
      <c r="F401" s="95"/>
      <c r="G401" s="258"/>
    </row>
    <row r="402" spans="1:7" ht="15">
      <c r="A402" s="126"/>
      <c r="B402" s="257"/>
      <c r="C402" s="95"/>
      <c r="D402" s="95"/>
      <c r="E402" s="95"/>
      <c r="F402" s="95"/>
      <c r="G402" s="258"/>
    </row>
    <row r="403" spans="1:7" ht="15">
      <c r="A403" s="126"/>
      <c r="B403" s="257"/>
      <c r="C403" s="95"/>
      <c r="D403" s="95"/>
      <c r="E403" s="95"/>
      <c r="F403" s="95"/>
      <c r="G403" s="258"/>
    </row>
    <row r="404" spans="1:7" ht="15">
      <c r="A404" s="126"/>
      <c r="B404" s="257"/>
      <c r="C404" s="95"/>
      <c r="D404" s="95"/>
      <c r="E404" s="95"/>
      <c r="F404" s="95"/>
      <c r="G404" s="258"/>
    </row>
    <row r="405" spans="1:7" ht="15">
      <c r="A405" s="126"/>
      <c r="B405" s="257"/>
      <c r="C405" s="95"/>
      <c r="D405" s="95"/>
      <c r="E405" s="95"/>
      <c r="F405" s="95"/>
      <c r="G405" s="258"/>
    </row>
    <row r="406" spans="1:7" ht="15">
      <c r="A406" s="126"/>
      <c r="B406" s="257"/>
      <c r="C406" s="95"/>
      <c r="D406" s="95"/>
      <c r="E406" s="95"/>
      <c r="F406" s="95"/>
      <c r="G406" s="258"/>
    </row>
    <row r="407" spans="1:7" ht="15">
      <c r="A407" s="126"/>
      <c r="B407" s="257"/>
      <c r="C407" s="95"/>
      <c r="D407" s="95"/>
      <c r="E407" s="95"/>
      <c r="F407" s="95"/>
      <c r="G407" s="258"/>
    </row>
    <row r="408" spans="1:7" ht="15">
      <c r="A408" s="126"/>
      <c r="B408" s="257"/>
      <c r="C408" s="95"/>
      <c r="D408" s="95"/>
      <c r="E408" s="95"/>
      <c r="F408" s="95"/>
      <c r="G408" s="258"/>
    </row>
    <row r="409" spans="1:7" ht="15">
      <c r="A409" s="126"/>
      <c r="B409" s="257"/>
      <c r="C409" s="95"/>
      <c r="D409" s="95"/>
      <c r="E409" s="95"/>
      <c r="F409" s="95"/>
      <c r="G409" s="258"/>
    </row>
    <row r="410" spans="1:7" ht="15">
      <c r="A410" s="126"/>
      <c r="B410" s="257"/>
      <c r="C410" s="95"/>
      <c r="D410" s="95"/>
      <c r="E410" s="95"/>
      <c r="F410" s="95"/>
      <c r="G410" s="258"/>
    </row>
    <row r="411" spans="1:7" ht="15">
      <c r="A411" s="126"/>
      <c r="B411" s="257"/>
      <c r="C411" s="95"/>
      <c r="D411" s="95"/>
      <c r="E411" s="95"/>
      <c r="F411" s="95"/>
      <c r="G411" s="258"/>
    </row>
    <row r="412" spans="1:7" ht="15">
      <c r="A412" s="126"/>
      <c r="B412" s="257"/>
      <c r="C412" s="95"/>
      <c r="D412" s="95"/>
      <c r="E412" s="95"/>
      <c r="F412" s="95"/>
      <c r="G412" s="258"/>
    </row>
    <row r="413" spans="1:7" ht="15">
      <c r="A413" s="126"/>
      <c r="B413" s="257"/>
      <c r="C413" s="95"/>
      <c r="D413" s="95"/>
      <c r="E413" s="95"/>
      <c r="F413" s="95"/>
      <c r="G413" s="258"/>
    </row>
    <row r="414" spans="1:7" ht="15">
      <c r="A414" s="126"/>
      <c r="B414" s="257"/>
      <c r="C414" s="95"/>
      <c r="D414" s="95"/>
      <c r="E414" s="95"/>
      <c r="F414" s="95"/>
      <c r="G414" s="258"/>
    </row>
    <row r="415" spans="1:7" ht="15">
      <c r="A415" s="126"/>
      <c r="B415" s="257"/>
      <c r="C415" s="95"/>
      <c r="D415" s="95"/>
      <c r="E415" s="95"/>
      <c r="F415" s="95"/>
      <c r="G415" s="258"/>
    </row>
    <row r="416" spans="1:7" ht="15">
      <c r="A416" s="126"/>
      <c r="B416" s="257"/>
      <c r="C416" s="95"/>
      <c r="D416" s="95"/>
      <c r="E416" s="95"/>
      <c r="F416" s="95"/>
      <c r="G416" s="258"/>
    </row>
    <row r="417" spans="1:7" ht="15">
      <c r="A417" s="126"/>
      <c r="B417" s="257"/>
      <c r="C417" s="95"/>
      <c r="D417" s="95"/>
      <c r="E417" s="95"/>
      <c r="F417" s="95"/>
      <c r="G417" s="258"/>
    </row>
    <row r="418" spans="1:7" ht="15">
      <c r="A418" s="126"/>
      <c r="B418" s="257"/>
      <c r="C418" s="95"/>
      <c r="D418" s="95"/>
      <c r="E418" s="95"/>
      <c r="F418" s="95"/>
      <c r="G418" s="258"/>
    </row>
    <row r="419" spans="1:7" ht="15">
      <c r="A419" s="126"/>
      <c r="B419" s="257"/>
      <c r="C419" s="95"/>
      <c r="D419" s="95"/>
      <c r="E419" s="95"/>
      <c r="F419" s="95"/>
      <c r="G419" s="258"/>
    </row>
    <row r="420" spans="1:7" ht="15">
      <c r="A420" s="126"/>
      <c r="B420" s="257"/>
      <c r="C420" s="95"/>
      <c r="D420" s="95"/>
      <c r="E420" s="95"/>
      <c r="F420" s="95"/>
      <c r="G420" s="258"/>
    </row>
    <row r="421" spans="1:7" ht="15">
      <c r="A421" s="126"/>
      <c r="B421" s="257"/>
      <c r="C421" s="95"/>
      <c r="D421" s="95"/>
      <c r="E421" s="95"/>
      <c r="F421" s="95"/>
      <c r="G421" s="258"/>
    </row>
    <row r="422" spans="1:7" ht="15">
      <c r="A422" s="126"/>
      <c r="B422" s="257"/>
      <c r="C422" s="95"/>
      <c r="D422" s="95"/>
      <c r="E422" s="95"/>
      <c r="F422" s="95"/>
      <c r="G422" s="258"/>
    </row>
    <row r="423" spans="1:7" ht="15">
      <c r="A423" s="126"/>
      <c r="B423" s="257"/>
      <c r="C423" s="95"/>
      <c r="D423" s="95"/>
      <c r="E423" s="95"/>
      <c r="F423" s="95"/>
      <c r="G423" s="258"/>
    </row>
    <row r="424" spans="1:7" ht="15">
      <c r="A424" s="126"/>
      <c r="B424" s="257"/>
      <c r="C424" s="95"/>
      <c r="D424" s="95"/>
      <c r="E424" s="95"/>
      <c r="F424" s="95"/>
      <c r="G424" s="258"/>
    </row>
    <row r="425" spans="1:7" ht="15">
      <c r="A425" s="126"/>
      <c r="B425" s="257"/>
      <c r="C425" s="95"/>
      <c r="D425" s="95"/>
      <c r="E425" s="95"/>
      <c r="F425" s="95"/>
      <c r="G425" s="258"/>
    </row>
    <row r="426" spans="1:7" ht="15">
      <c r="A426" s="126"/>
      <c r="B426" s="257"/>
      <c r="C426" s="95"/>
      <c r="D426" s="95"/>
      <c r="E426" s="95"/>
      <c r="F426" s="95"/>
      <c r="G426" s="258"/>
    </row>
    <row r="427" spans="1:7" ht="15">
      <c r="A427" s="126"/>
      <c r="B427" s="257"/>
      <c r="C427" s="95"/>
      <c r="D427" s="95"/>
      <c r="E427" s="95"/>
      <c r="F427" s="95"/>
      <c r="G427" s="258"/>
    </row>
    <row r="428" spans="1:7" ht="15">
      <c r="A428" s="126"/>
      <c r="B428" s="257"/>
      <c r="C428" s="95"/>
      <c r="D428" s="95"/>
      <c r="E428" s="95"/>
      <c r="F428" s="95"/>
      <c r="G428" s="258"/>
    </row>
    <row r="429" spans="1:7" ht="15">
      <c r="A429" s="126"/>
      <c r="B429" s="257"/>
      <c r="C429" s="95"/>
      <c r="D429" s="95"/>
      <c r="E429" s="95"/>
      <c r="F429" s="95"/>
      <c r="G429" s="258"/>
    </row>
    <row r="430" spans="1:7" ht="15">
      <c r="A430" s="126"/>
      <c r="B430" s="257"/>
      <c r="C430" s="95"/>
      <c r="D430" s="95"/>
      <c r="E430" s="95"/>
      <c r="F430" s="95"/>
      <c r="G430" s="258"/>
    </row>
    <row r="431" spans="1:7" ht="15">
      <c r="A431" s="126"/>
      <c r="B431" s="257"/>
      <c r="C431" s="95"/>
      <c r="D431" s="95"/>
      <c r="E431" s="95"/>
      <c r="F431" s="95"/>
      <c r="G431" s="258"/>
    </row>
    <row r="432" spans="1:7" ht="15">
      <c r="A432" s="126"/>
      <c r="B432" s="257"/>
      <c r="C432" s="95"/>
      <c r="D432" s="95"/>
      <c r="E432" s="95"/>
      <c r="F432" s="95"/>
      <c r="G432" s="258"/>
    </row>
    <row r="433" spans="1:7" ht="15">
      <c r="A433" s="126"/>
      <c r="B433" s="257"/>
      <c r="C433" s="95"/>
      <c r="D433" s="95"/>
      <c r="E433" s="95"/>
      <c r="F433" s="95"/>
      <c r="G433" s="258"/>
    </row>
    <row r="434" spans="1:7" ht="15">
      <c r="A434" s="126"/>
      <c r="B434" s="257"/>
      <c r="C434" s="95"/>
      <c r="D434" s="95"/>
      <c r="E434" s="95"/>
      <c r="F434" s="95"/>
      <c r="G434" s="258"/>
    </row>
    <row r="435" spans="1:7" ht="15">
      <c r="A435" s="126"/>
      <c r="B435" s="257"/>
      <c r="C435" s="95"/>
      <c r="D435" s="95"/>
      <c r="E435" s="95"/>
      <c r="F435" s="95"/>
      <c r="G435" s="258"/>
    </row>
    <row r="436" spans="1:7" ht="15">
      <c r="A436" s="126"/>
      <c r="B436" s="257"/>
      <c r="C436" s="95"/>
      <c r="D436" s="95"/>
      <c r="E436" s="95"/>
      <c r="F436" s="95"/>
      <c r="G436" s="258"/>
    </row>
    <row r="437" spans="1:7" ht="15">
      <c r="A437" s="126"/>
      <c r="B437" s="257"/>
      <c r="C437" s="95"/>
      <c r="D437" s="95"/>
      <c r="E437" s="95"/>
      <c r="F437" s="95"/>
      <c r="G437" s="258"/>
    </row>
    <row r="438" spans="1:7" ht="15">
      <c r="A438" s="126"/>
      <c r="B438" s="257"/>
      <c r="C438" s="95"/>
      <c r="D438" s="95"/>
      <c r="E438" s="95"/>
      <c r="F438" s="95"/>
      <c r="G438" s="258"/>
    </row>
    <row r="439" spans="1:7" ht="15">
      <c r="A439" s="126"/>
      <c r="B439" s="257"/>
      <c r="C439" s="95"/>
      <c r="D439" s="95"/>
      <c r="E439" s="95"/>
      <c r="F439" s="95"/>
      <c r="G439" s="258"/>
    </row>
    <row r="440" spans="1:7" ht="15">
      <c r="A440" s="126"/>
      <c r="B440" s="257"/>
      <c r="C440" s="95"/>
      <c r="D440" s="95"/>
      <c r="E440" s="95"/>
      <c r="F440" s="95"/>
      <c r="G440" s="258"/>
    </row>
    <row r="441" spans="1:7" ht="15">
      <c r="A441" s="126"/>
      <c r="B441" s="257"/>
      <c r="C441" s="95"/>
      <c r="D441" s="95"/>
      <c r="E441" s="95"/>
      <c r="F441" s="95"/>
      <c r="G441" s="258"/>
    </row>
    <row r="442" spans="1:7" ht="15">
      <c r="A442" s="126"/>
      <c r="B442" s="257"/>
      <c r="C442" s="95"/>
      <c r="D442" s="95"/>
      <c r="E442" s="95"/>
      <c r="F442" s="95"/>
      <c r="G442" s="258"/>
    </row>
    <row r="443" spans="1:7" ht="15">
      <c r="A443" s="126"/>
      <c r="B443" s="257"/>
      <c r="C443" s="95"/>
      <c r="D443" s="95"/>
      <c r="E443" s="95"/>
      <c r="F443" s="95"/>
      <c r="G443" s="258"/>
    </row>
    <row r="444" spans="1:7" ht="15">
      <c r="A444" s="126"/>
      <c r="B444" s="257"/>
      <c r="C444" s="95"/>
      <c r="D444" s="95"/>
      <c r="E444" s="95"/>
      <c r="F444" s="95"/>
      <c r="G444" s="258"/>
    </row>
    <row r="445" spans="1:7" ht="15">
      <c r="A445" s="126"/>
      <c r="B445" s="257"/>
      <c r="C445" s="95"/>
      <c r="D445" s="95"/>
      <c r="E445" s="95"/>
      <c r="F445" s="95"/>
      <c r="G445" s="258"/>
    </row>
    <row r="446" spans="1:7" ht="15">
      <c r="A446" s="126"/>
      <c r="B446" s="257"/>
      <c r="C446" s="95"/>
      <c r="D446" s="95"/>
      <c r="E446" s="95"/>
      <c r="F446" s="95"/>
      <c r="G446" s="258"/>
    </row>
    <row r="447" spans="1:7" ht="15">
      <c r="A447" s="126"/>
      <c r="B447" s="257"/>
      <c r="C447" s="95"/>
      <c r="D447" s="95"/>
      <c r="E447" s="95"/>
      <c r="F447" s="95"/>
      <c r="G447" s="258"/>
    </row>
    <row r="448" spans="1:7" ht="15">
      <c r="A448" s="126"/>
      <c r="B448" s="257"/>
      <c r="C448" s="95"/>
      <c r="D448" s="95"/>
      <c r="E448" s="95"/>
      <c r="F448" s="95"/>
      <c r="G448" s="258"/>
    </row>
    <row r="449" spans="1:7" ht="15">
      <c r="A449" s="126"/>
      <c r="B449" s="257"/>
      <c r="C449" s="95"/>
      <c r="D449" s="95"/>
      <c r="E449" s="95"/>
      <c r="F449" s="95"/>
      <c r="G449" s="258"/>
    </row>
    <row r="450" spans="1:7" ht="15">
      <c r="A450" s="126"/>
      <c r="B450" s="257"/>
      <c r="C450" s="95"/>
      <c r="D450" s="95"/>
      <c r="E450" s="95"/>
      <c r="F450" s="95"/>
      <c r="G450" s="258"/>
    </row>
    <row r="451" spans="1:7" ht="15">
      <c r="A451" s="126"/>
      <c r="B451" s="257"/>
      <c r="C451" s="95"/>
      <c r="D451" s="95"/>
      <c r="E451" s="95"/>
      <c r="F451" s="95"/>
      <c r="G451" s="258"/>
    </row>
    <row r="452" spans="1:7" ht="15">
      <c r="A452" s="126"/>
      <c r="B452" s="257"/>
      <c r="C452" s="95"/>
      <c r="D452" s="95"/>
      <c r="E452" s="95"/>
      <c r="F452" s="95"/>
      <c r="G452" s="258"/>
    </row>
    <row r="453" spans="1:7" ht="15">
      <c r="A453" s="126"/>
      <c r="B453" s="257"/>
      <c r="C453" s="95"/>
      <c r="D453" s="95"/>
      <c r="E453" s="95"/>
      <c r="F453" s="95"/>
      <c r="G453" s="258"/>
    </row>
    <row r="454" spans="1:7" ht="15">
      <c r="A454" s="126"/>
      <c r="B454" s="257"/>
      <c r="C454" s="95"/>
      <c r="D454" s="95"/>
      <c r="E454" s="95"/>
      <c r="F454" s="95"/>
      <c r="G454" s="258"/>
    </row>
    <row r="455" spans="1:7" ht="15">
      <c r="A455" s="126"/>
      <c r="B455" s="257"/>
      <c r="C455" s="95"/>
      <c r="D455" s="95"/>
      <c r="E455" s="95"/>
      <c r="F455" s="95"/>
      <c r="G455" s="258"/>
    </row>
    <row r="456" spans="1:7" ht="15">
      <c r="A456" s="126"/>
      <c r="B456" s="257"/>
      <c r="C456" s="95"/>
      <c r="D456" s="95"/>
      <c r="E456" s="95"/>
      <c r="F456" s="95"/>
      <c r="G456" s="258"/>
    </row>
    <row r="457" spans="1:7" ht="15">
      <c r="A457" s="126"/>
      <c r="B457" s="257"/>
      <c r="C457" s="95"/>
      <c r="D457" s="95"/>
      <c r="E457" s="95"/>
      <c r="F457" s="95"/>
      <c r="G457" s="258"/>
    </row>
    <row r="458" spans="1:7" ht="15">
      <c r="A458" s="126"/>
      <c r="B458" s="257"/>
      <c r="C458" s="95"/>
      <c r="D458" s="95"/>
      <c r="E458" s="95"/>
      <c r="F458" s="95"/>
      <c r="G458" s="258"/>
    </row>
    <row r="459" spans="1:7" ht="15">
      <c r="A459" s="126"/>
      <c r="B459" s="257"/>
      <c r="C459" s="95"/>
      <c r="D459" s="95"/>
      <c r="E459" s="95"/>
      <c r="F459" s="95"/>
      <c r="G459" s="258"/>
    </row>
    <row r="460" spans="1:7" ht="15">
      <c r="A460" s="126"/>
      <c r="B460" s="257"/>
      <c r="C460" s="95"/>
      <c r="D460" s="95"/>
      <c r="E460" s="95"/>
      <c r="F460" s="95"/>
      <c r="G460" s="258"/>
    </row>
    <row r="461" spans="1:7" ht="15">
      <c r="A461" s="126"/>
      <c r="B461" s="257"/>
      <c r="C461" s="95"/>
      <c r="D461" s="95"/>
      <c r="E461" s="95"/>
      <c r="F461" s="95"/>
      <c r="G461" s="258"/>
    </row>
    <row r="462" spans="1:7" ht="15">
      <c r="A462" s="126"/>
      <c r="B462" s="257"/>
      <c r="C462" s="95"/>
      <c r="D462" s="95"/>
      <c r="E462" s="95"/>
      <c r="F462" s="95"/>
      <c r="G462" s="258"/>
    </row>
    <row r="463" spans="1:7" ht="15">
      <c r="A463" s="126"/>
      <c r="B463" s="257"/>
      <c r="C463" s="95"/>
      <c r="D463" s="95"/>
      <c r="E463" s="95"/>
      <c r="F463" s="95"/>
      <c r="G463" s="258"/>
    </row>
    <row r="464" spans="1:7" ht="15">
      <c r="A464" s="126"/>
      <c r="B464" s="257"/>
      <c r="C464" s="95"/>
      <c r="D464" s="95"/>
      <c r="E464" s="95"/>
      <c r="F464" s="95"/>
      <c r="G464" s="258"/>
    </row>
    <row r="465" spans="1:7" ht="15">
      <c r="A465" s="126"/>
      <c r="B465" s="257"/>
      <c r="C465" s="95"/>
      <c r="D465" s="95"/>
      <c r="E465" s="95"/>
      <c r="F465" s="95"/>
      <c r="G465" s="258"/>
    </row>
    <row r="466" spans="1:7" ht="15">
      <c r="A466" s="126"/>
      <c r="B466" s="257"/>
      <c r="C466" s="95"/>
      <c r="D466" s="95"/>
      <c r="E466" s="95"/>
      <c r="F466" s="95"/>
      <c r="G466" s="258"/>
    </row>
    <row r="467" spans="1:7" ht="15">
      <c r="A467" s="126"/>
      <c r="B467" s="257"/>
      <c r="C467" s="95"/>
      <c r="D467" s="95"/>
      <c r="E467" s="95"/>
      <c r="F467" s="95"/>
      <c r="G467" s="258"/>
    </row>
    <row r="468" spans="1:7" ht="15">
      <c r="A468" s="126"/>
      <c r="B468" s="257"/>
      <c r="C468" s="95"/>
      <c r="D468" s="95"/>
      <c r="E468" s="95"/>
      <c r="F468" s="95"/>
      <c r="G468" s="258"/>
    </row>
    <row r="469" spans="1:7" ht="15">
      <c r="A469" s="126"/>
      <c r="B469" s="257"/>
      <c r="C469" s="95"/>
      <c r="D469" s="95"/>
      <c r="E469" s="95"/>
      <c r="F469" s="95"/>
      <c r="G469" s="258"/>
    </row>
    <row r="470" spans="1:7" ht="15">
      <c r="A470" s="126"/>
      <c r="B470" s="257"/>
      <c r="C470" s="95"/>
      <c r="D470" s="95"/>
      <c r="E470" s="95"/>
      <c r="F470" s="95"/>
      <c r="G470" s="258"/>
    </row>
    <row r="471" spans="1:7" ht="15">
      <c r="A471" s="126"/>
      <c r="B471" s="257"/>
      <c r="C471" s="95"/>
      <c r="D471" s="95"/>
      <c r="E471" s="95"/>
      <c r="F471" s="95"/>
      <c r="G471" s="258"/>
    </row>
    <row r="472" spans="1:7" ht="15">
      <c r="A472" s="126"/>
      <c r="B472" s="257"/>
      <c r="C472" s="95"/>
      <c r="D472" s="95"/>
      <c r="E472" s="95"/>
      <c r="F472" s="95"/>
      <c r="G472" s="258"/>
    </row>
    <row r="473" spans="1:7" ht="15">
      <c r="A473" s="126"/>
      <c r="B473" s="257"/>
      <c r="C473" s="95"/>
      <c r="D473" s="95"/>
      <c r="E473" s="95"/>
      <c r="F473" s="95"/>
      <c r="G473" s="258"/>
    </row>
    <row r="474" spans="1:7" ht="15">
      <c r="A474" s="126"/>
      <c r="B474" s="257"/>
      <c r="C474" s="95"/>
      <c r="D474" s="95"/>
      <c r="E474" s="95"/>
      <c r="F474" s="95"/>
      <c r="G474" s="258"/>
    </row>
    <row r="475" spans="1:7" ht="15">
      <c r="A475" s="126"/>
      <c r="B475" s="257"/>
      <c r="C475" s="95"/>
      <c r="D475" s="95"/>
      <c r="E475" s="95"/>
      <c r="F475" s="95"/>
      <c r="G475" s="258"/>
    </row>
    <row r="476" spans="1:7" ht="15">
      <c r="A476" s="126"/>
      <c r="B476" s="257"/>
      <c r="C476" s="95"/>
      <c r="D476" s="95"/>
      <c r="E476" s="95"/>
      <c r="F476" s="95"/>
      <c r="G476" s="258"/>
    </row>
    <row r="477" spans="1:7" ht="15">
      <c r="A477" s="126"/>
      <c r="B477" s="257"/>
      <c r="C477" s="95"/>
      <c r="D477" s="95"/>
      <c r="E477" s="95"/>
      <c r="F477" s="95"/>
      <c r="G477" s="258"/>
    </row>
    <row r="478" spans="1:7" ht="15">
      <c r="A478" s="126"/>
      <c r="B478" s="257"/>
      <c r="C478" s="95"/>
      <c r="D478" s="95"/>
      <c r="E478" s="95"/>
      <c r="F478" s="95"/>
      <c r="G478" s="258"/>
    </row>
    <row r="479" spans="1:7" ht="15">
      <c r="A479" s="126"/>
      <c r="B479" s="257"/>
      <c r="C479" s="95"/>
      <c r="D479" s="95"/>
      <c r="E479" s="95"/>
      <c r="F479" s="95"/>
      <c r="G479" s="258"/>
    </row>
    <row r="480" spans="1:7" ht="15">
      <c r="A480" s="126"/>
      <c r="B480" s="257"/>
      <c r="C480" s="95"/>
      <c r="D480" s="95"/>
      <c r="E480" s="95"/>
      <c r="F480" s="95"/>
      <c r="G480" s="258"/>
    </row>
    <row r="481" spans="1:7" ht="15">
      <c r="A481" s="126"/>
      <c r="B481" s="257"/>
      <c r="C481" s="95"/>
      <c r="D481" s="95"/>
      <c r="E481" s="95"/>
      <c r="F481" s="95"/>
      <c r="G481" s="258"/>
    </row>
    <row r="482" spans="1:7" ht="15">
      <c r="A482" s="126"/>
      <c r="B482" s="257"/>
      <c r="C482" s="95"/>
      <c r="D482" s="95"/>
      <c r="E482" s="95"/>
      <c r="F482" s="95"/>
      <c r="G482" s="258"/>
    </row>
    <row r="483" spans="1:7" ht="15">
      <c r="A483" s="126"/>
      <c r="B483" s="257"/>
      <c r="C483" s="95"/>
      <c r="D483" s="95"/>
      <c r="E483" s="95"/>
      <c r="F483" s="95"/>
      <c r="G483" s="258"/>
    </row>
    <row r="484" spans="1:7" ht="15">
      <c r="A484" s="126"/>
      <c r="B484" s="257"/>
      <c r="C484" s="95"/>
      <c r="D484" s="95"/>
      <c r="E484" s="95"/>
      <c r="F484" s="95"/>
      <c r="G484" s="258"/>
    </row>
    <row r="485" spans="1:7" ht="15">
      <c r="A485" s="126"/>
      <c r="B485" s="257"/>
      <c r="C485" s="95"/>
      <c r="D485" s="95"/>
      <c r="E485" s="95"/>
      <c r="F485" s="95"/>
      <c r="G485" s="258"/>
    </row>
    <row r="486" spans="1:7" ht="15">
      <c r="A486" s="126"/>
      <c r="B486" s="257"/>
      <c r="C486" s="95"/>
      <c r="D486" s="95"/>
      <c r="E486" s="95"/>
      <c r="F486" s="95"/>
      <c r="G486" s="258"/>
    </row>
    <row r="487" spans="1:7" ht="15">
      <c r="A487" s="126"/>
      <c r="B487" s="257"/>
      <c r="C487" s="95"/>
      <c r="D487" s="95"/>
      <c r="E487" s="95"/>
      <c r="F487" s="95"/>
      <c r="G487" s="258"/>
    </row>
    <row r="488" spans="1:7" ht="15">
      <c r="A488" s="126"/>
      <c r="B488" s="257"/>
      <c r="C488" s="95"/>
      <c r="D488" s="95"/>
      <c r="E488" s="95"/>
      <c r="F488" s="95"/>
      <c r="G488" s="258"/>
    </row>
    <row r="489" spans="1:7" ht="15">
      <c r="A489" s="126"/>
      <c r="B489" s="257"/>
      <c r="C489" s="95"/>
      <c r="D489" s="95"/>
      <c r="E489" s="95"/>
      <c r="F489" s="95"/>
      <c r="G489" s="258"/>
    </row>
    <row r="490" spans="1:7" ht="15">
      <c r="A490" s="126"/>
      <c r="B490" s="257"/>
      <c r="C490" s="95"/>
      <c r="D490" s="95"/>
      <c r="E490" s="95"/>
      <c r="F490" s="95"/>
      <c r="G490" s="258"/>
    </row>
    <row r="491" spans="1:7" ht="15">
      <c r="A491" s="126"/>
      <c r="B491" s="257"/>
      <c r="C491" s="95"/>
      <c r="D491" s="95"/>
      <c r="E491" s="95"/>
      <c r="F491" s="95"/>
      <c r="G491" s="258"/>
    </row>
    <row r="492" spans="1:7" ht="15">
      <c r="A492" s="126"/>
      <c r="B492" s="257"/>
      <c r="C492" s="95"/>
      <c r="D492" s="95"/>
      <c r="E492" s="95"/>
      <c r="F492" s="95"/>
      <c r="G492" s="258"/>
    </row>
    <row r="493" spans="1:7" ht="15">
      <c r="A493" s="126"/>
      <c r="B493" s="257"/>
      <c r="C493" s="95"/>
      <c r="D493" s="95"/>
      <c r="E493" s="95"/>
      <c r="F493" s="95"/>
      <c r="G493" s="258"/>
    </row>
    <row r="494" spans="1:7" ht="15">
      <c r="A494" s="126"/>
      <c r="B494" s="257"/>
      <c r="C494" s="95"/>
      <c r="D494" s="95"/>
      <c r="E494" s="95"/>
      <c r="F494" s="95"/>
      <c r="G494" s="258"/>
    </row>
    <row r="495" spans="1:7" ht="15">
      <c r="A495" s="126"/>
      <c r="B495" s="257"/>
      <c r="C495" s="95"/>
      <c r="D495" s="95"/>
      <c r="E495" s="95"/>
      <c r="F495" s="95"/>
      <c r="G495" s="258"/>
    </row>
    <row r="496" spans="1:7" ht="15">
      <c r="A496" s="126"/>
      <c r="B496" s="257"/>
      <c r="C496" s="95"/>
      <c r="D496" s="95"/>
      <c r="E496" s="95"/>
      <c r="F496" s="95"/>
      <c r="G496" s="258"/>
    </row>
    <row r="497" spans="1:7" ht="15">
      <c r="A497" s="126"/>
      <c r="B497" s="257"/>
      <c r="C497" s="95"/>
      <c r="D497" s="95"/>
      <c r="E497" s="95"/>
      <c r="F497" s="95"/>
      <c r="G497" s="258"/>
    </row>
    <row r="498" spans="1:7" ht="15">
      <c r="A498" s="126"/>
      <c r="B498" s="257"/>
      <c r="C498" s="95"/>
      <c r="D498" s="95"/>
      <c r="E498" s="95"/>
      <c r="F498" s="95"/>
      <c r="G498" s="258"/>
    </row>
    <row r="499" spans="1:7" ht="15">
      <c r="A499" s="126"/>
      <c r="B499" s="257"/>
      <c r="C499" s="95"/>
      <c r="D499" s="95"/>
      <c r="E499" s="95"/>
      <c r="F499" s="95"/>
      <c r="G499" s="258"/>
    </row>
    <row r="500" spans="1:7" ht="15">
      <c r="A500" s="126"/>
      <c r="B500" s="257"/>
      <c r="C500" s="95"/>
      <c r="D500" s="95"/>
      <c r="E500" s="95"/>
      <c r="F500" s="95"/>
      <c r="G500" s="258"/>
    </row>
    <row r="501" spans="1:7" ht="15">
      <c r="A501" s="126"/>
      <c r="B501" s="257"/>
      <c r="C501" s="95"/>
      <c r="D501" s="95"/>
      <c r="E501" s="95"/>
      <c r="F501" s="95"/>
      <c r="G501" s="258"/>
    </row>
    <row r="502" spans="1:7" ht="15">
      <c r="A502" s="126"/>
      <c r="B502" s="257"/>
      <c r="C502" s="95"/>
      <c r="D502" s="95"/>
      <c r="E502" s="95"/>
      <c r="F502" s="95"/>
      <c r="G502" s="258"/>
    </row>
    <row r="503" spans="1:7" ht="15">
      <c r="A503" s="126"/>
      <c r="B503" s="257"/>
      <c r="C503" s="95"/>
      <c r="D503" s="95"/>
      <c r="E503" s="95"/>
      <c r="F503" s="95"/>
      <c r="G503" s="258"/>
    </row>
    <row r="504" spans="1:7" ht="15">
      <c r="A504" s="126"/>
      <c r="B504" s="257"/>
      <c r="C504" s="95"/>
      <c r="D504" s="95"/>
      <c r="E504" s="95"/>
      <c r="F504" s="95"/>
      <c r="G504" s="258"/>
    </row>
    <row r="505" spans="1:7" ht="15">
      <c r="A505" s="126"/>
      <c r="B505" s="257"/>
      <c r="C505" s="95"/>
      <c r="D505" s="95"/>
      <c r="E505" s="95"/>
      <c r="F505" s="95"/>
      <c r="G505" s="258"/>
    </row>
    <row r="506" spans="1:7" ht="15">
      <c r="A506" s="126"/>
      <c r="B506" s="257"/>
      <c r="C506" s="95"/>
      <c r="D506" s="95"/>
      <c r="E506" s="95"/>
      <c r="F506" s="95"/>
      <c r="G506" s="258"/>
    </row>
    <row r="507" spans="1:7" ht="15">
      <c r="A507" s="126"/>
      <c r="B507" s="257"/>
      <c r="C507" s="95"/>
      <c r="D507" s="95"/>
      <c r="E507" s="95"/>
      <c r="F507" s="95"/>
      <c r="G507" s="258"/>
    </row>
    <row r="508" spans="1:7" ht="15">
      <c r="A508" s="126"/>
      <c r="B508" s="257"/>
      <c r="C508" s="95"/>
      <c r="D508" s="95"/>
      <c r="E508" s="95"/>
      <c r="F508" s="95"/>
      <c r="G508" s="258"/>
    </row>
    <row r="509" spans="1:7" ht="15">
      <c r="A509" s="126"/>
      <c r="B509" s="257"/>
      <c r="C509" s="95"/>
      <c r="D509" s="95"/>
      <c r="E509" s="95"/>
      <c r="F509" s="95"/>
      <c r="G509" s="258"/>
    </row>
    <row r="510" spans="1:7" ht="15">
      <c r="A510" s="126"/>
      <c r="B510" s="257"/>
      <c r="C510" s="95"/>
      <c r="D510" s="95"/>
      <c r="E510" s="95"/>
      <c r="F510" s="95"/>
      <c r="G510" s="258"/>
    </row>
    <row r="511" spans="1:7" ht="15">
      <c r="A511" s="126"/>
      <c r="B511" s="257"/>
      <c r="C511" s="95"/>
      <c r="D511" s="95"/>
      <c r="E511" s="95"/>
      <c r="F511" s="95"/>
      <c r="G511" s="258"/>
    </row>
    <row r="512" spans="1:7" ht="15">
      <c r="A512" s="126"/>
      <c r="B512" s="257"/>
      <c r="C512" s="95"/>
      <c r="D512" s="95"/>
      <c r="E512" s="95"/>
      <c r="F512" s="95"/>
      <c r="G512" s="258"/>
    </row>
    <row r="513" spans="1:7" ht="15">
      <c r="A513" s="126"/>
      <c r="B513" s="257"/>
      <c r="C513" s="95"/>
      <c r="D513" s="95"/>
      <c r="E513" s="95"/>
      <c r="F513" s="95"/>
      <c r="G513" s="258"/>
    </row>
    <row r="514" spans="1:7" ht="15">
      <c r="A514" s="126"/>
      <c r="B514" s="257"/>
      <c r="C514" s="95"/>
      <c r="D514" s="95"/>
      <c r="E514" s="95"/>
      <c r="F514" s="95"/>
      <c r="G514" s="258"/>
    </row>
    <row r="515" spans="1:7" ht="15">
      <c r="A515" s="126"/>
      <c r="B515" s="257"/>
      <c r="C515" s="95"/>
      <c r="D515" s="95"/>
      <c r="E515" s="95"/>
      <c r="F515" s="95"/>
      <c r="G515" s="258"/>
    </row>
    <row r="516" spans="1:7" ht="15">
      <c r="A516" s="126"/>
      <c r="B516" s="257"/>
      <c r="C516" s="95"/>
      <c r="D516" s="95"/>
      <c r="E516" s="95"/>
      <c r="F516" s="95"/>
      <c r="G516" s="258"/>
    </row>
    <row r="517" spans="1:7" ht="15">
      <c r="A517" s="126"/>
      <c r="B517" s="257"/>
      <c r="C517" s="95"/>
      <c r="D517" s="95"/>
      <c r="E517" s="95"/>
      <c r="F517" s="95"/>
      <c r="G517" s="258"/>
    </row>
    <row r="518" spans="1:7" ht="15">
      <c r="A518" s="126"/>
      <c r="B518" s="257"/>
      <c r="C518" s="95"/>
      <c r="D518" s="95"/>
      <c r="E518" s="95"/>
      <c r="F518" s="95"/>
      <c r="G518" s="258"/>
    </row>
    <row r="519" spans="1:7" ht="15">
      <c r="A519" s="126"/>
      <c r="B519" s="257"/>
      <c r="C519" s="95"/>
      <c r="D519" s="95"/>
      <c r="E519" s="95"/>
      <c r="F519" s="95"/>
      <c r="G519" s="258"/>
    </row>
    <row r="520" spans="1:7" ht="15">
      <c r="A520" s="126"/>
      <c r="B520" s="257"/>
      <c r="C520" s="95"/>
      <c r="D520" s="95"/>
      <c r="E520" s="95"/>
      <c r="F520" s="95"/>
      <c r="G520" s="258"/>
    </row>
    <row r="521" spans="1:7" ht="15">
      <c r="A521" s="126"/>
      <c r="B521" s="257"/>
      <c r="C521" s="95"/>
      <c r="D521" s="95"/>
      <c r="E521" s="95"/>
      <c r="F521" s="95"/>
      <c r="G521" s="258"/>
    </row>
    <row r="522" spans="1:7" ht="15">
      <c r="A522" s="126"/>
      <c r="B522" s="257"/>
      <c r="C522" s="95"/>
      <c r="D522" s="95"/>
      <c r="E522" s="95"/>
      <c r="F522" s="95"/>
      <c r="G522" s="258"/>
    </row>
    <row r="523" spans="1:7" ht="15">
      <c r="A523" s="126"/>
      <c r="B523" s="257"/>
      <c r="C523" s="95"/>
      <c r="D523" s="95"/>
      <c r="E523" s="95"/>
      <c r="F523" s="95"/>
      <c r="G523" s="258"/>
    </row>
    <row r="524" spans="1:7" ht="15">
      <c r="A524" s="126"/>
      <c r="B524" s="257"/>
      <c r="C524" s="95"/>
      <c r="D524" s="95"/>
      <c r="E524" s="95"/>
      <c r="F524" s="95"/>
      <c r="G524" s="258"/>
    </row>
    <row r="525" spans="1:7" ht="15">
      <c r="A525" s="126"/>
      <c r="B525" s="257"/>
      <c r="C525" s="95"/>
      <c r="D525" s="95"/>
      <c r="E525" s="95"/>
      <c r="F525" s="95"/>
      <c r="G525" s="258"/>
    </row>
    <row r="526" spans="1:7" ht="15">
      <c r="A526" s="126"/>
      <c r="B526" s="257"/>
      <c r="C526" s="95"/>
      <c r="D526" s="95"/>
      <c r="E526" s="95"/>
      <c r="F526" s="95"/>
      <c r="G526" s="258"/>
    </row>
    <row r="527" spans="1:7" ht="15">
      <c r="A527" s="126"/>
      <c r="B527" s="257"/>
      <c r="C527" s="95"/>
      <c r="D527" s="95"/>
      <c r="E527" s="95"/>
      <c r="F527" s="95"/>
      <c r="G527" s="258"/>
    </row>
    <row r="528" spans="1:7" ht="15">
      <c r="A528" s="126"/>
      <c r="B528" s="257"/>
      <c r="C528" s="95"/>
      <c r="D528" s="95"/>
      <c r="E528" s="95"/>
      <c r="F528" s="95"/>
      <c r="G528" s="258"/>
    </row>
    <row r="529" spans="1:7" ht="15">
      <c r="A529" s="126"/>
      <c r="B529" s="257"/>
      <c r="C529" s="95"/>
      <c r="D529" s="95"/>
      <c r="E529" s="95"/>
      <c r="F529" s="95"/>
      <c r="G529" s="258"/>
    </row>
    <row r="530" spans="1:7" ht="15">
      <c r="A530" s="126"/>
      <c r="B530" s="257"/>
      <c r="C530" s="95"/>
      <c r="D530" s="95"/>
      <c r="E530" s="95"/>
      <c r="F530" s="95"/>
      <c r="G530" s="258"/>
    </row>
    <row r="531" spans="1:7" ht="15">
      <c r="A531" s="126"/>
      <c r="B531" s="257"/>
      <c r="C531" s="95"/>
      <c r="D531" s="95"/>
      <c r="E531" s="95"/>
      <c r="F531" s="95"/>
      <c r="G531" s="258"/>
    </row>
    <row r="532" spans="1:7" ht="15">
      <c r="A532" s="126"/>
      <c r="B532" s="257"/>
      <c r="C532" s="95"/>
      <c r="D532" s="95"/>
      <c r="E532" s="95"/>
      <c r="F532" s="95"/>
      <c r="G532" s="258"/>
    </row>
    <row r="533" spans="1:7" ht="15">
      <c r="A533" s="126"/>
      <c r="B533" s="257"/>
      <c r="C533" s="95"/>
      <c r="D533" s="95"/>
      <c r="E533" s="95"/>
      <c r="F533" s="95"/>
      <c r="G533" s="258"/>
    </row>
    <row r="534" spans="1:7" ht="15">
      <c r="A534" s="126"/>
      <c r="B534" s="257"/>
      <c r="C534" s="95"/>
      <c r="D534" s="95"/>
      <c r="E534" s="95"/>
      <c r="F534" s="95"/>
      <c r="G534" s="258"/>
    </row>
    <row r="535" spans="1:7" ht="15">
      <c r="A535" s="126"/>
      <c r="B535" s="257"/>
      <c r="C535" s="95"/>
      <c r="D535" s="95"/>
      <c r="E535" s="95"/>
      <c r="F535" s="95"/>
      <c r="G535" s="258"/>
    </row>
    <row r="536" spans="1:7" ht="15">
      <c r="A536" s="126"/>
      <c r="B536" s="257"/>
      <c r="C536" s="95"/>
      <c r="D536" s="95"/>
      <c r="E536" s="95"/>
      <c r="F536" s="95"/>
      <c r="G536" s="258"/>
    </row>
    <row r="537" spans="1:7" ht="15">
      <c r="A537" s="126"/>
      <c r="B537" s="257"/>
      <c r="C537" s="95"/>
      <c r="D537" s="95"/>
      <c r="E537" s="95"/>
      <c r="F537" s="95"/>
      <c r="G537" s="258"/>
    </row>
    <row r="538" spans="1:7" ht="15">
      <c r="A538" s="126"/>
      <c r="B538" s="257"/>
      <c r="C538" s="95"/>
      <c r="D538" s="95"/>
      <c r="E538" s="95"/>
      <c r="F538" s="95"/>
      <c r="G538" s="258"/>
    </row>
    <row r="539" spans="1:7" ht="15">
      <c r="A539" s="126"/>
      <c r="B539" s="257"/>
      <c r="C539" s="95"/>
      <c r="D539" s="95"/>
      <c r="E539" s="95"/>
      <c r="F539" s="95"/>
      <c r="G539" s="258"/>
    </row>
    <row r="540" spans="1:7" ht="15">
      <c r="A540" s="126"/>
      <c r="B540" s="257"/>
      <c r="C540" s="95"/>
      <c r="D540" s="95"/>
      <c r="E540" s="95"/>
      <c r="F540" s="95"/>
      <c r="G540" s="258"/>
    </row>
    <row r="541" spans="1:7" ht="15">
      <c r="A541" s="126"/>
      <c r="B541" s="257"/>
      <c r="C541" s="95"/>
      <c r="D541" s="95"/>
      <c r="E541" s="95"/>
      <c r="F541" s="95"/>
      <c r="G541" s="258"/>
    </row>
    <row r="542" spans="1:7" ht="15">
      <c r="A542" s="126"/>
      <c r="B542" s="257"/>
      <c r="C542" s="95"/>
      <c r="D542" s="95"/>
      <c r="E542" s="95"/>
      <c r="F542" s="95"/>
      <c r="G542" s="258"/>
    </row>
    <row r="543" spans="1:7" ht="15">
      <c r="A543" s="126"/>
      <c r="B543" s="257"/>
      <c r="C543" s="95"/>
      <c r="D543" s="95"/>
      <c r="E543" s="95"/>
      <c r="F543" s="95"/>
      <c r="G543" s="258"/>
    </row>
    <row r="544" spans="1:7" ht="15">
      <c r="A544" s="126"/>
      <c r="B544" s="257"/>
      <c r="C544" s="95"/>
      <c r="D544" s="95"/>
      <c r="E544" s="95"/>
      <c r="F544" s="95"/>
      <c r="G544" s="258"/>
    </row>
    <row r="545" spans="1:7" ht="15">
      <c r="A545" s="126"/>
      <c r="B545" s="257"/>
      <c r="C545" s="95"/>
      <c r="D545" s="95"/>
      <c r="E545" s="95"/>
      <c r="F545" s="95"/>
      <c r="G545" s="258"/>
    </row>
    <row r="546" spans="1:7" ht="15">
      <c r="A546" s="126"/>
      <c r="B546" s="257"/>
      <c r="C546" s="95"/>
      <c r="D546" s="95"/>
      <c r="E546" s="95"/>
      <c r="F546" s="95"/>
      <c r="G546" s="258"/>
    </row>
    <row r="547" spans="1:7" ht="15">
      <c r="A547" s="126"/>
      <c r="B547" s="257"/>
      <c r="C547" s="95"/>
      <c r="D547" s="95"/>
      <c r="E547" s="95"/>
      <c r="F547" s="95"/>
      <c r="G547" s="258"/>
    </row>
    <row r="548" spans="1:7" ht="15">
      <c r="A548" s="126"/>
      <c r="B548" s="257"/>
      <c r="C548" s="95"/>
      <c r="D548" s="95"/>
      <c r="E548" s="95"/>
      <c r="F548" s="95"/>
      <c r="G548" s="258"/>
    </row>
    <row r="549" spans="1:7" ht="15">
      <c r="A549" s="126"/>
      <c r="B549" s="257"/>
      <c r="C549" s="95"/>
      <c r="D549" s="95"/>
      <c r="E549" s="95"/>
      <c r="F549" s="95"/>
      <c r="G549" s="258"/>
    </row>
    <row r="550" spans="1:7" ht="15">
      <c r="A550" s="126"/>
      <c r="B550" s="257"/>
      <c r="C550" s="95"/>
      <c r="D550" s="95"/>
      <c r="E550" s="95"/>
      <c r="F550" s="95"/>
      <c r="G550" s="258"/>
    </row>
    <row r="551" spans="1:7" ht="15">
      <c r="A551" s="126"/>
      <c r="B551" s="257"/>
      <c r="C551" s="95"/>
      <c r="D551" s="95"/>
      <c r="E551" s="95"/>
      <c r="F551" s="95"/>
      <c r="G551" s="258"/>
    </row>
    <row r="552" spans="1:7" ht="15">
      <c r="A552" s="126"/>
      <c r="B552" s="257"/>
      <c r="C552" s="95"/>
      <c r="D552" s="95"/>
      <c r="E552" s="95"/>
      <c r="F552" s="95"/>
      <c r="G552" s="258"/>
    </row>
    <row r="553" spans="1:7" ht="15">
      <c r="A553" s="126"/>
      <c r="B553" s="257"/>
      <c r="C553" s="95"/>
      <c r="D553" s="95"/>
      <c r="E553" s="95"/>
      <c r="F553" s="95"/>
      <c r="G553" s="258"/>
    </row>
    <row r="554" spans="1:7" ht="15">
      <c r="A554" s="126"/>
      <c r="B554" s="257"/>
      <c r="C554" s="95"/>
      <c r="D554" s="95"/>
      <c r="E554" s="95"/>
      <c r="F554" s="95"/>
      <c r="G554" s="258"/>
    </row>
    <row r="555" spans="1:7" ht="15">
      <c r="A555" s="126"/>
      <c r="B555" s="257"/>
      <c r="C555" s="95"/>
      <c r="D555" s="95"/>
      <c r="E555" s="95"/>
      <c r="F555" s="95"/>
      <c r="G555" s="258"/>
    </row>
    <row r="556" spans="1:7" ht="15">
      <c r="A556" s="126"/>
      <c r="B556" s="257"/>
      <c r="C556" s="95"/>
      <c r="D556" s="95"/>
      <c r="E556" s="95"/>
      <c r="F556" s="95"/>
      <c r="G556" s="258"/>
    </row>
    <row r="557" spans="1:7" ht="15">
      <c r="A557" s="126"/>
      <c r="B557" s="257"/>
      <c r="C557" s="95"/>
      <c r="D557" s="95"/>
      <c r="E557" s="95"/>
      <c r="F557" s="95"/>
      <c r="G557" s="258"/>
    </row>
    <row r="558" spans="1:7" ht="15">
      <c r="A558" s="126"/>
      <c r="B558" s="257"/>
      <c r="C558" s="95"/>
      <c r="D558" s="95"/>
      <c r="E558" s="95"/>
      <c r="F558" s="95"/>
      <c r="G558" s="258"/>
    </row>
    <row r="559" spans="1:7" ht="15">
      <c r="A559" s="126"/>
      <c r="B559" s="257"/>
      <c r="C559" s="95"/>
      <c r="D559" s="95"/>
      <c r="E559" s="95"/>
      <c r="F559" s="95"/>
      <c r="G559" s="258"/>
    </row>
    <row r="560" spans="1:7" ht="15">
      <c r="A560" s="126"/>
      <c r="B560" s="257"/>
      <c r="C560" s="95"/>
      <c r="D560" s="95"/>
      <c r="E560" s="95"/>
      <c r="F560" s="95"/>
      <c r="G560" s="258"/>
    </row>
    <row r="561" spans="1:7" ht="15">
      <c r="A561" s="126"/>
      <c r="B561" s="257"/>
      <c r="C561" s="95"/>
      <c r="D561" s="95"/>
      <c r="E561" s="95"/>
      <c r="F561" s="95"/>
      <c r="G561" s="258"/>
    </row>
    <row r="562" spans="1:7" ht="15">
      <c r="A562" s="126"/>
      <c r="B562" s="257"/>
      <c r="C562" s="95"/>
      <c r="D562" s="95"/>
      <c r="E562" s="95"/>
      <c r="F562" s="95"/>
      <c r="G562" s="258"/>
    </row>
    <row r="563" spans="1:7" ht="15">
      <c r="A563" s="126"/>
      <c r="B563" s="257"/>
      <c r="C563" s="95"/>
      <c r="D563" s="95"/>
      <c r="E563" s="95"/>
      <c r="F563" s="95"/>
      <c r="G563" s="258"/>
    </row>
    <row r="564" spans="1:7" ht="15">
      <c r="A564" s="126"/>
      <c r="B564" s="257"/>
      <c r="C564" s="95"/>
      <c r="D564" s="95"/>
      <c r="E564" s="95"/>
      <c r="F564" s="95"/>
      <c r="G564" s="258"/>
    </row>
    <row r="565" spans="1:7" ht="15">
      <c r="A565" s="126"/>
      <c r="B565" s="257"/>
      <c r="C565" s="95"/>
      <c r="D565" s="95"/>
      <c r="E565" s="95"/>
      <c r="F565" s="95"/>
      <c r="G565" s="258"/>
    </row>
    <row r="566" spans="1:7" ht="15">
      <c r="A566" s="126"/>
      <c r="B566" s="257"/>
      <c r="C566" s="95"/>
      <c r="D566" s="95"/>
      <c r="E566" s="95"/>
      <c r="F566" s="95"/>
      <c r="G566" s="258"/>
    </row>
    <row r="567" spans="1:7" ht="15">
      <c r="A567" s="126"/>
      <c r="B567" s="257"/>
      <c r="C567" s="95"/>
      <c r="D567" s="95"/>
      <c r="E567" s="95"/>
      <c r="F567" s="95"/>
      <c r="G567" s="258"/>
    </row>
    <row r="568" spans="1:7" ht="15">
      <c r="A568" s="126"/>
      <c r="B568" s="257"/>
      <c r="C568" s="95"/>
      <c r="D568" s="95"/>
      <c r="E568" s="95"/>
      <c r="F568" s="95"/>
      <c r="G568" s="258"/>
    </row>
    <row r="569" spans="1:7" ht="15">
      <c r="A569" s="126"/>
      <c r="B569" s="257"/>
      <c r="C569" s="95"/>
      <c r="D569" s="95"/>
      <c r="E569" s="95"/>
      <c r="F569" s="95"/>
      <c r="G569" s="258"/>
    </row>
    <row r="570" spans="1:7" ht="15">
      <c r="A570" s="126"/>
      <c r="B570" s="257"/>
      <c r="C570" s="95"/>
      <c r="D570" s="95"/>
      <c r="E570" s="95"/>
      <c r="F570" s="95"/>
      <c r="G570" s="258"/>
    </row>
    <row r="571" spans="1:7" ht="15">
      <c r="A571" s="126"/>
      <c r="B571" s="257"/>
      <c r="C571" s="95"/>
      <c r="D571" s="95"/>
      <c r="E571" s="95"/>
      <c r="F571" s="95"/>
      <c r="G571" s="258"/>
    </row>
    <row r="572" spans="1:7" ht="15">
      <c r="A572" s="126"/>
      <c r="B572" s="257"/>
      <c r="C572" s="95"/>
      <c r="D572" s="95"/>
      <c r="E572" s="95"/>
      <c r="F572" s="95"/>
      <c r="G572" s="258"/>
    </row>
    <row r="573" spans="1:7" ht="15">
      <c r="A573" s="126"/>
      <c r="B573" s="257"/>
      <c r="C573" s="95"/>
      <c r="D573" s="95"/>
      <c r="E573" s="95"/>
      <c r="F573" s="95"/>
      <c r="G573" s="258"/>
    </row>
    <row r="574" spans="1:7" ht="15">
      <c r="A574" s="126"/>
      <c r="B574" s="257"/>
      <c r="C574" s="95"/>
      <c r="D574" s="95"/>
      <c r="E574" s="95"/>
      <c r="F574" s="95"/>
      <c r="G574" s="258"/>
    </row>
    <row r="575" spans="1:7" ht="15">
      <c r="A575" s="126"/>
      <c r="B575" s="257"/>
      <c r="C575" s="95"/>
      <c r="D575" s="95"/>
      <c r="E575" s="95"/>
      <c r="F575" s="95"/>
      <c r="G575" s="258"/>
    </row>
    <row r="576" spans="1:7" ht="15">
      <c r="A576" s="126"/>
      <c r="B576" s="257"/>
      <c r="C576" s="95"/>
      <c r="D576" s="95"/>
      <c r="E576" s="95"/>
      <c r="F576" s="95"/>
      <c r="G576" s="258"/>
    </row>
    <row r="577" spans="1:7" ht="15">
      <c r="A577" s="126"/>
      <c r="B577" s="257"/>
      <c r="C577" s="95"/>
      <c r="D577" s="95"/>
      <c r="E577" s="95"/>
      <c r="F577" s="95"/>
      <c r="G577" s="258"/>
    </row>
    <row r="578" spans="1:7" ht="15">
      <c r="A578" s="126"/>
      <c r="B578" s="257"/>
      <c r="C578" s="95"/>
      <c r="D578" s="95"/>
      <c r="E578" s="95"/>
      <c r="F578" s="95"/>
      <c r="G578" s="258"/>
    </row>
    <row r="579" spans="1:7" ht="15">
      <c r="A579" s="126"/>
      <c r="B579" s="257"/>
      <c r="C579" s="95"/>
      <c r="D579" s="95"/>
      <c r="E579" s="95"/>
      <c r="F579" s="95"/>
      <c r="G579" s="258"/>
    </row>
    <row r="580" spans="1:7" ht="15">
      <c r="A580" s="126"/>
      <c r="B580" s="257"/>
      <c r="C580" s="95"/>
      <c r="D580" s="95"/>
      <c r="E580" s="95"/>
      <c r="F580" s="95"/>
      <c r="G580" s="258"/>
    </row>
    <row r="581" spans="1:7" ht="15">
      <c r="A581" s="126"/>
      <c r="B581" s="257"/>
      <c r="C581" s="95"/>
      <c r="D581" s="95"/>
      <c r="E581" s="95"/>
      <c r="F581" s="95"/>
      <c r="G581" s="258"/>
    </row>
    <row r="582" spans="1:7" ht="15">
      <c r="A582" s="126"/>
      <c r="B582" s="257"/>
      <c r="C582" s="95"/>
      <c r="D582" s="95"/>
      <c r="E582" s="95"/>
      <c r="F582" s="95"/>
      <c r="G582" s="258"/>
    </row>
    <row r="583" spans="1:7" ht="15">
      <c r="A583" s="126"/>
      <c r="B583" s="257"/>
      <c r="C583" s="95"/>
      <c r="D583" s="95"/>
      <c r="E583" s="95"/>
      <c r="F583" s="95"/>
      <c r="G583" s="258"/>
    </row>
    <row r="584" spans="1:7" ht="15">
      <c r="A584" s="126"/>
      <c r="B584" s="257"/>
      <c r="C584" s="95"/>
      <c r="D584" s="95"/>
      <c r="E584" s="95"/>
      <c r="F584" s="95"/>
      <c r="G584" s="258"/>
    </row>
    <row r="585" spans="1:7" ht="15">
      <c r="A585" s="126"/>
      <c r="B585" s="257"/>
      <c r="C585" s="95"/>
      <c r="D585" s="95"/>
      <c r="E585" s="95"/>
      <c r="F585" s="95"/>
      <c r="G585" s="258"/>
    </row>
    <row r="586" spans="1:7" ht="15">
      <c r="A586" s="126"/>
      <c r="B586" s="257"/>
      <c r="C586" s="95"/>
      <c r="D586" s="95"/>
      <c r="E586" s="95"/>
      <c r="F586" s="95"/>
      <c r="G586" s="258"/>
    </row>
    <row r="587" spans="1:7" ht="15">
      <c r="A587" s="126"/>
      <c r="B587" s="257"/>
      <c r="C587" s="95"/>
      <c r="D587" s="95"/>
      <c r="E587" s="95"/>
      <c r="F587" s="95"/>
      <c r="G587" s="258"/>
    </row>
    <row r="588" spans="1:7" ht="15">
      <c r="A588" s="126"/>
      <c r="B588" s="257"/>
      <c r="C588" s="95"/>
      <c r="D588" s="95"/>
      <c r="E588" s="95"/>
      <c r="F588" s="95"/>
      <c r="G588" s="258"/>
    </row>
    <row r="589" spans="1:7" ht="15">
      <c r="A589" s="126"/>
      <c r="B589" s="257"/>
      <c r="C589" s="95"/>
      <c r="D589" s="95"/>
      <c r="E589" s="95"/>
      <c r="F589" s="95"/>
      <c r="G589" s="258"/>
    </row>
    <row r="590" spans="1:7" ht="15">
      <c r="A590" s="126"/>
      <c r="B590" s="257"/>
      <c r="C590" s="95"/>
      <c r="D590" s="95"/>
      <c r="E590" s="95"/>
      <c r="F590" s="95"/>
      <c r="G590" s="258"/>
    </row>
    <row r="591" spans="1:7" ht="15">
      <c r="A591" s="126"/>
      <c r="B591" s="257"/>
      <c r="C591" s="95"/>
      <c r="D591" s="95"/>
      <c r="E591" s="95"/>
      <c r="F591" s="95"/>
      <c r="G591" s="258"/>
    </row>
    <row r="592" spans="1:7" ht="15">
      <c r="A592" s="126"/>
      <c r="B592" s="257"/>
      <c r="C592" s="95"/>
      <c r="D592" s="95"/>
      <c r="E592" s="95"/>
      <c r="F592" s="95"/>
      <c r="G592" s="258"/>
    </row>
    <row r="593" spans="1:7" ht="15">
      <c r="A593" s="126"/>
      <c r="B593" s="257"/>
      <c r="C593" s="95"/>
      <c r="D593" s="95"/>
      <c r="E593" s="95"/>
      <c r="F593" s="95"/>
      <c r="G593" s="258"/>
    </row>
    <row r="594" spans="1:7" ht="15">
      <c r="A594" s="126"/>
      <c r="B594" s="257"/>
      <c r="C594" s="95"/>
      <c r="D594" s="95"/>
      <c r="E594" s="95"/>
      <c r="F594" s="95"/>
      <c r="G594" s="258"/>
    </row>
    <row r="595" spans="1:7" ht="15">
      <c r="A595" s="126"/>
      <c r="B595" s="257"/>
      <c r="C595" s="95"/>
      <c r="D595" s="95"/>
      <c r="E595" s="95"/>
      <c r="F595" s="95"/>
      <c r="G595" s="258"/>
    </row>
    <row r="596" spans="1:7" ht="15">
      <c r="A596" s="126"/>
      <c r="B596" s="257"/>
      <c r="C596" s="95"/>
      <c r="D596" s="95"/>
      <c r="E596" s="95"/>
      <c r="F596" s="95"/>
      <c r="G596" s="258"/>
    </row>
    <row r="597" spans="1:7" ht="15">
      <c r="A597" s="126"/>
      <c r="B597" s="257"/>
      <c r="C597" s="95"/>
      <c r="D597" s="95"/>
      <c r="E597" s="95"/>
      <c r="F597" s="95"/>
      <c r="G597" s="258"/>
    </row>
    <row r="598" spans="1:7" ht="15">
      <c r="A598" s="126"/>
      <c r="B598" s="257"/>
      <c r="C598" s="95"/>
      <c r="D598" s="95"/>
      <c r="E598" s="95"/>
      <c r="F598" s="95"/>
      <c r="G598" s="258"/>
    </row>
    <row r="599" spans="1:7" ht="15">
      <c r="A599" s="126"/>
      <c r="B599" s="257"/>
      <c r="C599" s="95"/>
      <c r="D599" s="95"/>
      <c r="E599" s="95"/>
      <c r="F599" s="95"/>
      <c r="G599" s="258"/>
    </row>
    <row r="600" spans="1:7" ht="15">
      <c r="A600" s="126"/>
      <c r="B600" s="257"/>
      <c r="C600" s="95"/>
      <c r="D600" s="95"/>
      <c r="E600" s="95"/>
      <c r="F600" s="95"/>
      <c r="G600" s="258"/>
    </row>
    <row r="601" spans="1:7" ht="15">
      <c r="A601" s="126"/>
      <c r="B601" s="257"/>
      <c r="C601" s="95"/>
      <c r="D601" s="95"/>
      <c r="E601" s="95"/>
      <c r="F601" s="95"/>
      <c r="G601" s="258"/>
    </row>
    <row r="602" spans="1:7" ht="15">
      <c r="A602" s="126"/>
      <c r="B602" s="257"/>
      <c r="C602" s="95"/>
      <c r="D602" s="95"/>
      <c r="E602" s="95"/>
      <c r="F602" s="95"/>
      <c r="G602" s="258"/>
    </row>
    <row r="603" spans="1:7" ht="15">
      <c r="A603" s="126"/>
      <c r="B603" s="257"/>
      <c r="C603" s="95"/>
      <c r="D603" s="95"/>
      <c r="E603" s="95"/>
      <c r="F603" s="95"/>
      <c r="G603" s="258"/>
    </row>
    <row r="604" spans="1:7" ht="15">
      <c r="A604" s="126"/>
      <c r="B604" s="257"/>
      <c r="C604" s="95"/>
      <c r="D604" s="95"/>
      <c r="E604" s="95"/>
      <c r="F604" s="95"/>
      <c r="G604" s="258"/>
    </row>
    <row r="605" spans="1:7" ht="15">
      <c r="A605" s="126"/>
      <c r="B605" s="257"/>
      <c r="C605" s="95"/>
      <c r="D605" s="95"/>
      <c r="E605" s="95"/>
      <c r="F605" s="95"/>
      <c r="G605" s="258"/>
    </row>
    <row r="606" spans="1:7" ht="15">
      <c r="A606" s="126"/>
      <c r="B606" s="257"/>
      <c r="C606" s="95"/>
      <c r="D606" s="95"/>
      <c r="E606" s="95"/>
      <c r="F606" s="95"/>
      <c r="G606" s="258"/>
    </row>
    <row r="607" spans="1:7" ht="15">
      <c r="A607" s="126"/>
      <c r="B607" s="257"/>
      <c r="C607" s="95"/>
      <c r="D607" s="95"/>
      <c r="E607" s="95"/>
      <c r="F607" s="95"/>
      <c r="G607" s="258"/>
    </row>
    <row r="608" spans="1:7" ht="15">
      <c r="A608" s="126"/>
      <c r="B608" s="257"/>
      <c r="C608" s="95"/>
      <c r="D608" s="95"/>
      <c r="E608" s="95"/>
      <c r="F608" s="95"/>
      <c r="G608" s="258"/>
    </row>
    <row r="609" spans="1:7" ht="15">
      <c r="A609" s="126"/>
      <c r="B609" s="257"/>
      <c r="C609" s="95"/>
      <c r="D609" s="95"/>
      <c r="E609" s="95"/>
      <c r="F609" s="95"/>
      <c r="G609" s="258"/>
    </row>
    <row r="610" spans="1:7" ht="15">
      <c r="A610" s="126"/>
      <c r="B610" s="257"/>
      <c r="C610" s="95"/>
      <c r="D610" s="95"/>
      <c r="E610" s="95"/>
      <c r="F610" s="95"/>
      <c r="G610" s="258"/>
    </row>
    <row r="611" spans="1:7" ht="15">
      <c r="A611" s="126"/>
      <c r="B611" s="257"/>
      <c r="C611" s="95"/>
      <c r="D611" s="95"/>
      <c r="E611" s="95"/>
      <c r="F611" s="95"/>
      <c r="G611" s="258"/>
    </row>
    <row r="612" spans="1:7" ht="15">
      <c r="A612" s="126"/>
      <c r="B612" s="257"/>
      <c r="C612" s="95"/>
      <c r="D612" s="95"/>
      <c r="E612" s="95"/>
      <c r="F612" s="95"/>
      <c r="G612" s="258"/>
    </row>
    <row r="613" spans="1:7" ht="15">
      <c r="A613" s="126"/>
      <c r="B613" s="257"/>
      <c r="C613" s="95"/>
      <c r="D613" s="95"/>
      <c r="E613" s="95"/>
      <c r="F613" s="95"/>
      <c r="G613" s="258"/>
    </row>
    <row r="614" spans="1:7" ht="15">
      <c r="A614" s="126"/>
      <c r="B614" s="257"/>
      <c r="C614" s="95"/>
      <c r="D614" s="95"/>
      <c r="E614" s="95"/>
      <c r="F614" s="95"/>
      <c r="G614" s="258"/>
    </row>
    <row r="615" spans="1:7" ht="15">
      <c r="A615" s="126"/>
      <c r="B615" s="257"/>
      <c r="C615" s="95"/>
      <c r="D615" s="95"/>
      <c r="E615" s="95"/>
      <c r="F615" s="95"/>
      <c r="G615" s="258"/>
    </row>
    <row r="616" spans="1:7" ht="15">
      <c r="A616" s="126"/>
      <c r="B616" s="257"/>
      <c r="C616" s="95"/>
      <c r="D616" s="95"/>
      <c r="E616" s="95"/>
      <c r="F616" s="95"/>
      <c r="G616" s="258"/>
    </row>
    <row r="617" spans="1:7" ht="15">
      <c r="A617" s="126"/>
      <c r="B617" s="257"/>
      <c r="C617" s="95"/>
      <c r="D617" s="95"/>
      <c r="E617" s="95"/>
      <c r="F617" s="95"/>
      <c r="G617" s="258"/>
    </row>
    <row r="618" spans="1:7" ht="15">
      <c r="A618" s="126"/>
      <c r="B618" s="257"/>
      <c r="C618" s="95"/>
      <c r="D618" s="95"/>
      <c r="E618" s="95"/>
      <c r="F618" s="95"/>
      <c r="G618" s="258"/>
    </row>
    <row r="619" spans="1:7" ht="15">
      <c r="A619" s="126"/>
      <c r="B619" s="257"/>
      <c r="C619" s="95"/>
      <c r="D619" s="95"/>
      <c r="E619" s="95"/>
      <c r="F619" s="95"/>
      <c r="G619" s="258"/>
    </row>
    <row r="620" spans="1:7" ht="15">
      <c r="A620" s="126"/>
      <c r="B620" s="257"/>
      <c r="C620" s="95"/>
      <c r="D620" s="95"/>
      <c r="E620" s="95"/>
      <c r="F620" s="95"/>
      <c r="G620" s="258"/>
    </row>
    <row r="621" spans="1:7" ht="15">
      <c r="A621" s="126"/>
      <c r="B621" s="257"/>
      <c r="C621" s="95"/>
      <c r="D621" s="95"/>
      <c r="E621" s="95"/>
      <c r="F621" s="95"/>
      <c r="G621" s="258"/>
    </row>
    <row r="622" spans="1:7" ht="15">
      <c r="A622" s="126"/>
      <c r="B622" s="257"/>
      <c r="C622" s="95"/>
      <c r="D622" s="95"/>
      <c r="E622" s="95"/>
      <c r="F622" s="95"/>
      <c r="G622" s="258"/>
    </row>
    <row r="623" spans="1:7" ht="15">
      <c r="A623" s="126"/>
      <c r="B623" s="257"/>
      <c r="C623" s="95"/>
      <c r="D623" s="95"/>
      <c r="E623" s="95"/>
      <c r="F623" s="95"/>
      <c r="G623" s="258"/>
    </row>
    <row r="624" spans="1:7" ht="15">
      <c r="A624" s="126"/>
      <c r="B624" s="257"/>
      <c r="C624" s="95"/>
      <c r="D624" s="95"/>
      <c r="E624" s="95"/>
      <c r="F624" s="95"/>
      <c r="G624" s="258"/>
    </row>
    <row r="625" spans="1:7" ht="15">
      <c r="A625" s="126"/>
      <c r="B625" s="257"/>
      <c r="C625" s="95"/>
      <c r="D625" s="95"/>
      <c r="E625" s="95"/>
      <c r="F625" s="95"/>
      <c r="G625" s="258"/>
    </row>
    <row r="626" spans="1:7" ht="15">
      <c r="A626" s="126"/>
      <c r="B626" s="257"/>
      <c r="C626" s="95"/>
      <c r="D626" s="95"/>
      <c r="E626" s="95"/>
      <c r="F626" s="95"/>
      <c r="G626" s="258"/>
    </row>
    <row r="627" spans="1:7" ht="15">
      <c r="A627" s="126"/>
      <c r="B627" s="257"/>
      <c r="C627" s="95"/>
      <c r="D627" s="95"/>
      <c r="E627" s="95"/>
      <c r="F627" s="95"/>
      <c r="G627" s="258"/>
    </row>
    <row r="628" spans="1:7" ht="15">
      <c r="A628" s="126"/>
      <c r="B628" s="257"/>
      <c r="C628" s="95"/>
      <c r="D628" s="95"/>
      <c r="E628" s="95"/>
      <c r="F628" s="95"/>
      <c r="G628" s="258"/>
    </row>
    <row r="629" spans="1:7" ht="15">
      <c r="A629" s="126"/>
      <c r="B629" s="257"/>
      <c r="C629" s="95"/>
      <c r="D629" s="95"/>
      <c r="E629" s="95"/>
      <c r="F629" s="95"/>
      <c r="G629" s="258"/>
    </row>
    <row r="630" spans="1:7" ht="15">
      <c r="A630" s="126"/>
      <c r="B630" s="257"/>
      <c r="C630" s="95"/>
      <c r="D630" s="95"/>
      <c r="E630" s="95"/>
      <c r="F630" s="95"/>
      <c r="G630" s="258"/>
    </row>
    <row r="631" spans="1:7" ht="15">
      <c r="A631" s="126"/>
      <c r="B631" s="257"/>
      <c r="C631" s="95"/>
      <c r="D631" s="95"/>
      <c r="E631" s="95"/>
      <c r="F631" s="95"/>
      <c r="G631" s="258"/>
    </row>
    <row r="632" spans="1:7" ht="15">
      <c r="A632" s="126"/>
      <c r="B632" s="257"/>
      <c r="C632" s="95"/>
      <c r="D632" s="95"/>
      <c r="E632" s="95"/>
      <c r="F632" s="95"/>
      <c r="G632" s="258"/>
    </row>
    <row r="633" spans="1:7" ht="15">
      <c r="A633" s="126"/>
      <c r="B633" s="257"/>
      <c r="C633" s="95"/>
      <c r="D633" s="95"/>
      <c r="E633" s="95"/>
      <c r="F633" s="95"/>
      <c r="G633" s="258"/>
    </row>
    <row r="634" spans="1:7" ht="15">
      <c r="A634" s="126"/>
      <c r="B634" s="257"/>
      <c r="C634" s="95"/>
      <c r="D634" s="95"/>
      <c r="E634" s="95"/>
      <c r="F634" s="95"/>
      <c r="G634" s="258"/>
    </row>
    <row r="635" spans="1:7" ht="15">
      <c r="A635" s="126"/>
      <c r="B635" s="257"/>
      <c r="C635" s="95"/>
      <c r="D635" s="95"/>
      <c r="E635" s="95"/>
      <c r="F635" s="95"/>
      <c r="G635" s="258"/>
    </row>
    <row r="636" spans="1:7" ht="15">
      <c r="A636" s="126"/>
      <c r="B636" s="257"/>
      <c r="C636" s="95"/>
      <c r="D636" s="95"/>
      <c r="E636" s="95"/>
      <c r="F636" s="95"/>
      <c r="G636" s="258"/>
    </row>
    <row r="637" spans="1:7" ht="15">
      <c r="A637" s="126"/>
      <c r="B637" s="257"/>
      <c r="C637" s="95"/>
      <c r="D637" s="95"/>
      <c r="E637" s="95"/>
      <c r="F637" s="95"/>
      <c r="G637" s="258"/>
    </row>
    <row r="638" spans="1:7" ht="15">
      <c r="A638" s="126"/>
      <c r="B638" s="257"/>
      <c r="C638" s="95"/>
      <c r="D638" s="95"/>
      <c r="E638" s="95"/>
      <c r="F638" s="95"/>
      <c r="G638" s="258"/>
    </row>
    <row r="639" spans="1:7" ht="15">
      <c r="A639" s="126"/>
      <c r="B639" s="257"/>
      <c r="C639" s="95"/>
      <c r="D639" s="95"/>
      <c r="E639" s="95"/>
      <c r="F639" s="95"/>
      <c r="G639" s="258"/>
    </row>
    <row r="640" spans="1:7" ht="15">
      <c r="A640" s="126"/>
      <c r="B640" s="257"/>
      <c r="C640" s="95"/>
      <c r="D640" s="95"/>
      <c r="E640" s="95"/>
      <c r="F640" s="95"/>
      <c r="G640" s="258"/>
    </row>
    <row r="641" spans="1:7" ht="15">
      <c r="A641" s="126"/>
      <c r="B641" s="257"/>
      <c r="C641" s="95"/>
      <c r="D641" s="95"/>
      <c r="E641" s="95"/>
      <c r="F641" s="95"/>
      <c r="G641" s="258"/>
    </row>
    <row r="642" spans="1:7" ht="15">
      <c r="A642" s="126"/>
      <c r="B642" s="257"/>
      <c r="C642" s="95"/>
      <c r="D642" s="95"/>
      <c r="E642" s="95"/>
      <c r="F642" s="95"/>
      <c r="G642" s="258"/>
    </row>
    <row r="643" spans="1:7" ht="15">
      <c r="A643" s="126"/>
      <c r="B643" s="257"/>
      <c r="C643" s="95"/>
      <c r="D643" s="95"/>
      <c r="E643" s="95"/>
      <c r="F643" s="95"/>
      <c r="G643" s="258"/>
    </row>
    <row r="644" spans="1:7" ht="15">
      <c r="A644" s="126"/>
      <c r="B644" s="257"/>
      <c r="C644" s="95"/>
      <c r="D644" s="95"/>
      <c r="E644" s="95"/>
      <c r="F644" s="95"/>
      <c r="G644" s="258"/>
    </row>
    <row r="645" spans="1:7" ht="15">
      <c r="A645" s="126"/>
      <c r="B645" s="257"/>
      <c r="C645" s="95"/>
      <c r="D645" s="95"/>
      <c r="E645" s="95"/>
      <c r="F645" s="95"/>
      <c r="G645" s="258"/>
    </row>
    <row r="646" spans="1:7" ht="15">
      <c r="A646" s="126"/>
      <c r="B646" s="257"/>
      <c r="C646" s="95"/>
      <c r="D646" s="95"/>
      <c r="E646" s="95"/>
      <c r="F646" s="95"/>
      <c r="G646" s="258"/>
    </row>
    <row r="647" spans="1:7" ht="15">
      <c r="A647" s="126"/>
      <c r="B647" s="257"/>
      <c r="C647" s="95"/>
      <c r="D647" s="95"/>
      <c r="E647" s="95"/>
      <c r="F647" s="95"/>
      <c r="G647" s="258"/>
    </row>
    <row r="648" spans="1:7" ht="15">
      <c r="A648" s="126"/>
      <c r="B648" s="257"/>
      <c r="C648" s="95"/>
      <c r="D648" s="95"/>
      <c r="E648" s="95"/>
      <c r="F648" s="95"/>
      <c r="G648" s="258"/>
    </row>
    <row r="649" spans="1:7" ht="15">
      <c r="A649" s="126"/>
      <c r="B649" s="257"/>
      <c r="C649" s="95"/>
      <c r="D649" s="95"/>
      <c r="E649" s="95"/>
      <c r="F649" s="95"/>
      <c r="G649" s="258"/>
    </row>
    <row r="650" spans="1:7" ht="15">
      <c r="A650" s="126"/>
      <c r="B650" s="257"/>
      <c r="C650" s="95"/>
      <c r="D650" s="95"/>
      <c r="E650" s="95"/>
      <c r="F650" s="95"/>
      <c r="G650" s="258"/>
    </row>
    <row r="651" spans="1:7" ht="15">
      <c r="A651" s="126"/>
      <c r="B651" s="257"/>
      <c r="C651" s="95"/>
      <c r="D651" s="95"/>
      <c r="E651" s="95"/>
      <c r="F651" s="95"/>
      <c r="G651" s="258"/>
    </row>
    <row r="652" spans="1:7" ht="15">
      <c r="A652" s="126"/>
      <c r="B652" s="257"/>
      <c r="C652" s="95"/>
      <c r="D652" s="95"/>
      <c r="E652" s="95"/>
      <c r="F652" s="95"/>
      <c r="G652" s="258"/>
    </row>
    <row r="653" spans="1:7" ht="15">
      <c r="A653" s="126"/>
      <c r="B653" s="257"/>
      <c r="C653" s="95"/>
      <c r="D653" s="95"/>
      <c r="E653" s="95"/>
      <c r="F653" s="95"/>
      <c r="G653" s="258"/>
    </row>
    <row r="654" spans="1:7" ht="15">
      <c r="A654" s="126"/>
      <c r="B654" s="257"/>
      <c r="C654" s="95"/>
      <c r="D654" s="95"/>
      <c r="E654" s="95"/>
      <c r="F654" s="95"/>
      <c r="G654" s="258"/>
    </row>
    <row r="655" spans="1:7" ht="15">
      <c r="A655" s="126"/>
      <c r="B655" s="257"/>
      <c r="C655" s="95"/>
      <c r="D655" s="95"/>
      <c r="E655" s="95"/>
      <c r="F655" s="95"/>
      <c r="G655" s="258"/>
    </row>
    <row r="656" spans="1:7" ht="15">
      <c r="A656" s="126"/>
      <c r="B656" s="257"/>
      <c r="C656" s="95"/>
      <c r="D656" s="95"/>
      <c r="E656" s="95"/>
      <c r="F656" s="95"/>
      <c r="G656" s="258"/>
    </row>
    <row r="657" spans="1:7" ht="15">
      <c r="A657" s="126"/>
      <c r="B657" s="257"/>
      <c r="C657" s="95"/>
      <c r="D657" s="95"/>
      <c r="E657" s="95"/>
      <c r="F657" s="95"/>
      <c r="G657" s="258"/>
    </row>
    <row r="658" spans="1:7" ht="15">
      <c r="A658" s="126"/>
      <c r="B658" s="257"/>
      <c r="C658" s="95"/>
      <c r="D658" s="95"/>
      <c r="E658" s="95"/>
      <c r="F658" s="95"/>
      <c r="G658" s="258"/>
    </row>
    <row r="659" spans="1:7" ht="15">
      <c r="A659" s="126"/>
      <c r="B659" s="257"/>
      <c r="C659" s="95"/>
      <c r="D659" s="95"/>
      <c r="E659" s="95"/>
      <c r="F659" s="95"/>
      <c r="G659" s="258"/>
    </row>
    <row r="660" spans="1:7" ht="15">
      <c r="A660" s="126"/>
      <c r="B660" s="257"/>
      <c r="C660" s="95"/>
      <c r="D660" s="95"/>
      <c r="E660" s="95"/>
      <c r="F660" s="95"/>
      <c r="G660" s="258"/>
    </row>
    <row r="661" spans="1:7" ht="15">
      <c r="A661" s="126"/>
      <c r="B661" s="257"/>
      <c r="C661" s="95"/>
      <c r="D661" s="95"/>
      <c r="E661" s="95"/>
      <c r="F661" s="95"/>
      <c r="G661" s="258"/>
    </row>
    <row r="662" spans="1:7" ht="15">
      <c r="A662" s="126"/>
      <c r="B662" s="257"/>
      <c r="C662" s="95"/>
      <c r="D662" s="95"/>
      <c r="E662" s="95"/>
      <c r="F662" s="95"/>
      <c r="G662" s="258"/>
    </row>
    <row r="663" spans="1:7" ht="15">
      <c r="A663" s="126"/>
      <c r="B663" s="257"/>
      <c r="C663" s="95"/>
      <c r="D663" s="95"/>
      <c r="E663" s="95"/>
      <c r="F663" s="95"/>
      <c r="G663" s="258"/>
    </row>
    <row r="664" spans="1:7" ht="15">
      <c r="A664" s="126"/>
      <c r="B664" s="257"/>
      <c r="C664" s="95"/>
      <c r="D664" s="95"/>
      <c r="E664" s="95"/>
      <c r="F664" s="95"/>
      <c r="G664" s="258"/>
    </row>
    <row r="665" spans="1:7" ht="15">
      <c r="A665" s="126"/>
      <c r="B665" s="257"/>
      <c r="C665" s="95"/>
      <c r="D665" s="95"/>
      <c r="E665" s="95"/>
      <c r="F665" s="95"/>
      <c r="G665" s="258"/>
    </row>
    <row r="666" spans="1:7" ht="15">
      <c r="A666" s="126"/>
      <c r="B666" s="257"/>
      <c r="C666" s="95"/>
      <c r="D666" s="95"/>
      <c r="E666" s="95"/>
      <c r="F666" s="95"/>
      <c r="G666" s="258"/>
    </row>
    <row r="667" spans="1:7" ht="15">
      <c r="A667" s="126"/>
      <c r="B667" s="257"/>
      <c r="C667" s="95"/>
      <c r="D667" s="95"/>
      <c r="E667" s="95"/>
      <c r="F667" s="95"/>
      <c r="G667" s="258"/>
    </row>
    <row r="668" spans="1:7" ht="15">
      <c r="A668" s="126"/>
      <c r="B668" s="257"/>
      <c r="C668" s="95"/>
      <c r="D668" s="95"/>
      <c r="E668" s="95"/>
      <c r="F668" s="95"/>
      <c r="G668" s="258"/>
    </row>
    <row r="669" spans="1:7" ht="15">
      <c r="A669" s="126"/>
      <c r="B669" s="257"/>
      <c r="C669" s="95"/>
      <c r="D669" s="95"/>
      <c r="E669" s="95"/>
      <c r="F669" s="95"/>
      <c r="G669" s="258"/>
    </row>
    <row r="670" spans="1:7" ht="15">
      <c r="A670" s="126"/>
      <c r="B670" s="257"/>
      <c r="C670" s="95"/>
      <c r="D670" s="95"/>
      <c r="E670" s="95"/>
      <c r="F670" s="95"/>
      <c r="G670" s="258"/>
    </row>
    <row r="671" spans="1:7" ht="15">
      <c r="A671" s="126"/>
      <c r="B671" s="257"/>
      <c r="C671" s="95"/>
      <c r="D671" s="95"/>
      <c r="E671" s="95"/>
      <c r="F671" s="95"/>
      <c r="G671" s="258"/>
    </row>
    <row r="672" spans="1:7" ht="15">
      <c r="A672" s="126"/>
      <c r="B672" s="257"/>
      <c r="C672" s="95"/>
      <c r="D672" s="95"/>
      <c r="E672" s="95"/>
      <c r="F672" s="95"/>
      <c r="G672" s="258"/>
    </row>
    <row r="673" spans="1:7" ht="15">
      <c r="A673" s="126"/>
      <c r="B673" s="257"/>
      <c r="C673" s="95"/>
      <c r="D673" s="95"/>
      <c r="E673" s="95"/>
      <c r="F673" s="95"/>
      <c r="G673" s="258"/>
    </row>
    <row r="674" spans="1:7" ht="15">
      <c r="A674" s="126"/>
      <c r="B674" s="257"/>
      <c r="C674" s="95"/>
      <c r="D674" s="95"/>
      <c r="E674" s="95"/>
      <c r="F674" s="95"/>
      <c r="G674" s="258"/>
    </row>
    <row r="675" spans="1:7" ht="15">
      <c r="A675" s="126"/>
      <c r="B675" s="257"/>
      <c r="C675" s="95"/>
      <c r="D675" s="95"/>
      <c r="E675" s="95"/>
      <c r="F675" s="95"/>
      <c r="G675" s="258"/>
    </row>
    <row r="676" spans="1:7" ht="15">
      <c r="A676" s="126"/>
      <c r="B676" s="257"/>
      <c r="C676" s="95"/>
      <c r="D676" s="95"/>
      <c r="E676" s="95"/>
      <c r="F676" s="95"/>
      <c r="G676" s="258"/>
    </row>
    <row r="677" spans="1:7" ht="15">
      <c r="A677" s="126"/>
      <c r="B677" s="257"/>
      <c r="C677" s="95"/>
      <c r="D677" s="95"/>
      <c r="E677" s="95"/>
      <c r="F677" s="95"/>
      <c r="G677" s="258"/>
    </row>
    <row r="678" spans="1:7" ht="15">
      <c r="A678" s="126"/>
      <c r="B678" s="257"/>
      <c r="C678" s="95"/>
      <c r="D678" s="95"/>
      <c r="E678" s="95"/>
      <c r="F678" s="95"/>
      <c r="G678" s="258"/>
    </row>
    <row r="679" spans="1:7" ht="15">
      <c r="A679" s="126"/>
      <c r="B679" s="257"/>
      <c r="C679" s="95"/>
      <c r="D679" s="95"/>
      <c r="E679" s="95"/>
      <c r="F679" s="95"/>
      <c r="G679" s="258"/>
    </row>
    <row r="680" spans="1:7" ht="15">
      <c r="A680" s="126"/>
      <c r="B680" s="257"/>
      <c r="C680" s="95"/>
      <c r="D680" s="95"/>
      <c r="E680" s="95"/>
      <c r="F680" s="95"/>
      <c r="G680" s="258"/>
    </row>
    <row r="681" spans="1:7" ht="15">
      <c r="A681" s="126"/>
      <c r="B681" s="257"/>
      <c r="C681" s="95"/>
      <c r="D681" s="95"/>
      <c r="E681" s="95"/>
      <c r="F681" s="95"/>
      <c r="G681" s="258"/>
    </row>
    <row r="682" spans="1:7" ht="15">
      <c r="A682" s="126"/>
      <c r="B682" s="257"/>
      <c r="C682" s="95"/>
      <c r="D682" s="95"/>
      <c r="E682" s="95"/>
      <c r="F682" s="95"/>
      <c r="G682" s="258"/>
    </row>
    <row r="683" spans="1:7" ht="15">
      <c r="A683" s="126"/>
      <c r="B683" s="257"/>
      <c r="C683" s="95"/>
      <c r="D683" s="95"/>
      <c r="E683" s="95"/>
      <c r="F683" s="95"/>
      <c r="G683" s="258"/>
    </row>
    <row r="684" spans="1:7" ht="15">
      <c r="A684" s="126"/>
      <c r="B684" s="257"/>
      <c r="C684" s="95"/>
      <c r="D684" s="95"/>
      <c r="E684" s="95"/>
      <c r="F684" s="95"/>
      <c r="G684" s="258"/>
    </row>
    <row r="685" spans="1:7" ht="15">
      <c r="A685" s="126"/>
      <c r="B685" s="257"/>
      <c r="C685" s="95"/>
      <c r="D685" s="95"/>
      <c r="E685" s="95"/>
      <c r="F685" s="95"/>
      <c r="G685" s="258"/>
    </row>
    <row r="686" spans="1:7" ht="15">
      <c r="A686" s="126"/>
      <c r="B686" s="257"/>
      <c r="C686" s="95"/>
      <c r="D686" s="95"/>
      <c r="E686" s="95"/>
      <c r="F686" s="95"/>
      <c r="G686" s="258"/>
    </row>
    <row r="687" spans="1:7" ht="15">
      <c r="A687" s="126"/>
      <c r="B687" s="257"/>
      <c r="C687" s="95"/>
      <c r="D687" s="95"/>
      <c r="E687" s="95"/>
      <c r="F687" s="95"/>
      <c r="G687" s="258"/>
    </row>
    <row r="688" spans="1:7" ht="15">
      <c r="A688" s="126"/>
      <c r="B688" s="257"/>
      <c r="C688" s="95"/>
      <c r="D688" s="95"/>
      <c r="E688" s="95"/>
      <c r="F688" s="95"/>
      <c r="G688" s="258"/>
    </row>
    <row r="689" spans="1:7" ht="15">
      <c r="A689" s="126"/>
      <c r="B689" s="257"/>
      <c r="C689" s="95"/>
      <c r="D689" s="95"/>
      <c r="E689" s="95"/>
      <c r="F689" s="95"/>
      <c r="G689" s="258"/>
    </row>
    <row r="690" spans="1:7" ht="15">
      <c r="A690" s="126"/>
      <c r="B690" s="257"/>
      <c r="C690" s="95"/>
      <c r="D690" s="95"/>
      <c r="E690" s="95"/>
      <c r="F690" s="95"/>
      <c r="G690" s="258"/>
    </row>
    <row r="691" spans="1:7" ht="15">
      <c r="A691" s="126"/>
      <c r="B691" s="257"/>
      <c r="C691" s="95"/>
      <c r="D691" s="95"/>
      <c r="E691" s="95"/>
      <c r="F691" s="95"/>
      <c r="G691" s="258"/>
    </row>
    <row r="692" spans="1:7" ht="15">
      <c r="A692" s="126"/>
      <c r="B692" s="257"/>
      <c r="C692" s="95"/>
      <c r="D692" s="95"/>
      <c r="E692" s="95"/>
      <c r="F692" s="95"/>
      <c r="G692" s="258"/>
    </row>
    <row r="693" spans="1:7" ht="15">
      <c r="A693" s="126"/>
      <c r="B693" s="257"/>
      <c r="C693" s="95"/>
      <c r="D693" s="95"/>
      <c r="E693" s="95"/>
      <c r="F693" s="95"/>
      <c r="G693" s="258"/>
    </row>
    <row r="694" spans="1:7" ht="15">
      <c r="A694" s="126"/>
      <c r="B694" s="257"/>
      <c r="C694" s="95"/>
      <c r="D694" s="95"/>
      <c r="E694" s="95"/>
      <c r="F694" s="95"/>
      <c r="G694" s="258"/>
    </row>
    <row r="695" spans="1:7" ht="15">
      <c r="A695" s="126"/>
      <c r="B695" s="257"/>
      <c r="C695" s="95"/>
      <c r="D695" s="95"/>
      <c r="E695" s="95"/>
      <c r="F695" s="95"/>
      <c r="G695" s="258"/>
    </row>
    <row r="696" spans="1:7" ht="15">
      <c r="A696" s="126"/>
      <c r="B696" s="257"/>
      <c r="C696" s="95"/>
      <c r="D696" s="95"/>
      <c r="E696" s="95"/>
      <c r="F696" s="95"/>
      <c r="G696" s="258"/>
    </row>
    <row r="697" spans="1:7" ht="15">
      <c r="A697" s="126"/>
      <c r="B697" s="257"/>
      <c r="C697" s="95"/>
      <c r="D697" s="95"/>
      <c r="E697" s="95"/>
      <c r="F697" s="95"/>
      <c r="G697" s="258"/>
    </row>
    <row r="698" spans="1:7" ht="15">
      <c r="A698" s="126"/>
      <c r="B698" s="257"/>
      <c r="C698" s="95"/>
      <c r="D698" s="95"/>
      <c r="E698" s="95"/>
      <c r="F698" s="95"/>
      <c r="G698" s="258"/>
    </row>
    <row r="699" spans="1:7" ht="15">
      <c r="A699" s="126"/>
      <c r="B699" s="257"/>
      <c r="C699" s="95"/>
      <c r="D699" s="95"/>
      <c r="E699" s="95"/>
      <c r="F699" s="95"/>
      <c r="G699" s="258"/>
    </row>
    <row r="700" spans="1:7" ht="15">
      <c r="A700" s="126"/>
      <c r="B700" s="257"/>
      <c r="C700" s="95"/>
      <c r="D700" s="95"/>
      <c r="E700" s="95"/>
      <c r="F700" s="95"/>
      <c r="G700" s="258"/>
    </row>
    <row r="701" spans="1:7" ht="15">
      <c r="A701" s="126"/>
      <c r="B701" s="257"/>
      <c r="C701" s="95"/>
      <c r="D701" s="95"/>
      <c r="E701" s="95"/>
      <c r="F701" s="95"/>
      <c r="G701" s="258"/>
    </row>
    <row r="702" spans="1:7" ht="15">
      <c r="A702" s="126"/>
      <c r="B702" s="257"/>
      <c r="C702" s="95"/>
      <c r="D702" s="95"/>
      <c r="E702" s="95"/>
      <c r="F702" s="95"/>
      <c r="G702" s="258"/>
    </row>
    <row r="703" spans="1:7" ht="15">
      <c r="A703" s="126"/>
      <c r="B703" s="257"/>
      <c r="C703" s="95"/>
      <c r="D703" s="95"/>
      <c r="E703" s="95"/>
      <c r="F703" s="95"/>
      <c r="G703" s="258"/>
    </row>
    <row r="704" spans="1:7" ht="15">
      <c r="A704" s="126"/>
      <c r="B704" s="257"/>
      <c r="C704" s="95"/>
      <c r="D704" s="95"/>
      <c r="E704" s="95"/>
      <c r="F704" s="95"/>
      <c r="G704" s="258"/>
    </row>
    <row r="705" spans="1:7" ht="15">
      <c r="A705" s="126"/>
      <c r="B705" s="257"/>
      <c r="C705" s="95"/>
      <c r="D705" s="95"/>
      <c r="E705" s="95"/>
      <c r="F705" s="95"/>
      <c r="G705" s="258"/>
    </row>
    <row r="706" spans="1:7" ht="15">
      <c r="A706" s="126"/>
      <c r="B706" s="257"/>
      <c r="C706" s="95"/>
      <c r="D706" s="95"/>
      <c r="E706" s="95"/>
      <c r="F706" s="95"/>
      <c r="G706" s="258"/>
    </row>
    <row r="707" spans="1:7" ht="15">
      <c r="A707" s="126"/>
      <c r="B707" s="257"/>
      <c r="C707" s="95"/>
      <c r="D707" s="95"/>
      <c r="E707" s="95"/>
      <c r="F707" s="95"/>
      <c r="G707" s="258"/>
    </row>
    <row r="708" spans="1:7" ht="15">
      <c r="A708" s="126"/>
      <c r="B708" s="257"/>
      <c r="C708" s="95"/>
      <c r="D708" s="95"/>
      <c r="E708" s="95"/>
      <c r="F708" s="95"/>
      <c r="G708" s="258"/>
    </row>
    <row r="709" spans="1:7" ht="15">
      <c r="A709" s="126"/>
      <c r="B709" s="257"/>
      <c r="C709" s="95"/>
      <c r="D709" s="95"/>
      <c r="E709" s="95"/>
      <c r="F709" s="95"/>
      <c r="G709" s="258"/>
    </row>
    <row r="710" spans="1:7" ht="15">
      <c r="A710" s="126"/>
      <c r="B710" s="257"/>
      <c r="C710" s="95"/>
      <c r="D710" s="95"/>
      <c r="E710" s="95"/>
      <c r="F710" s="95"/>
      <c r="G710" s="258"/>
    </row>
    <row r="711" spans="1:7" ht="15">
      <c r="A711" s="126"/>
      <c r="B711" s="257"/>
      <c r="C711" s="95"/>
      <c r="D711" s="95"/>
      <c r="E711" s="95"/>
      <c r="F711" s="95"/>
      <c r="G711" s="258"/>
    </row>
    <row r="712" spans="1:7" ht="15">
      <c r="A712" s="126"/>
      <c r="B712" s="257"/>
      <c r="C712" s="95"/>
      <c r="D712" s="95"/>
      <c r="E712" s="95"/>
      <c r="F712" s="95"/>
      <c r="G712" s="258"/>
    </row>
    <row r="713" spans="1:7" ht="15">
      <c r="A713" s="126"/>
      <c r="B713" s="257"/>
      <c r="C713" s="95"/>
      <c r="D713" s="95"/>
      <c r="E713" s="95"/>
      <c r="F713" s="95"/>
      <c r="G713" s="258"/>
    </row>
    <row r="714" spans="1:7" ht="15">
      <c r="A714" s="126"/>
      <c r="B714" s="257"/>
      <c r="C714" s="95"/>
      <c r="D714" s="95"/>
      <c r="E714" s="95"/>
      <c r="F714" s="95"/>
      <c r="G714" s="258"/>
    </row>
    <row r="715" spans="1:7" ht="15">
      <c r="A715" s="126"/>
      <c r="B715" s="257"/>
      <c r="C715" s="95"/>
      <c r="D715" s="95"/>
      <c r="E715" s="95"/>
      <c r="F715" s="95"/>
      <c r="G715" s="258"/>
    </row>
    <row r="716" spans="1:7" ht="15">
      <c r="A716" s="126"/>
      <c r="B716" s="257"/>
      <c r="C716" s="95"/>
      <c r="D716" s="95"/>
      <c r="E716" s="95"/>
      <c r="F716" s="95"/>
      <c r="G716" s="258"/>
    </row>
    <row r="717" spans="1:7" ht="15">
      <c r="A717" s="126"/>
      <c r="B717" s="257"/>
      <c r="C717" s="95"/>
      <c r="D717" s="95"/>
      <c r="E717" s="95"/>
      <c r="F717" s="95"/>
      <c r="G717" s="258"/>
    </row>
    <row r="718" spans="1:7" ht="15">
      <c r="A718" s="126"/>
      <c r="B718" s="257"/>
      <c r="C718" s="95"/>
      <c r="D718" s="95"/>
      <c r="E718" s="95"/>
      <c r="F718" s="95"/>
      <c r="G718" s="258"/>
    </row>
    <row r="719" spans="1:7" ht="15">
      <c r="A719" s="126"/>
      <c r="B719" s="257"/>
      <c r="C719" s="95"/>
      <c r="D719" s="95"/>
      <c r="E719" s="95"/>
      <c r="F719" s="95"/>
      <c r="G719" s="258"/>
    </row>
    <row r="720" spans="1:7" ht="15">
      <c r="A720" s="126"/>
      <c r="B720" s="257"/>
      <c r="C720" s="95"/>
      <c r="D720" s="95"/>
      <c r="E720" s="95"/>
      <c r="F720" s="95"/>
      <c r="G720" s="258"/>
    </row>
    <row r="721" spans="1:7" ht="15">
      <c r="A721" s="126"/>
      <c r="B721" s="257"/>
      <c r="C721" s="95"/>
      <c r="D721" s="95"/>
      <c r="E721" s="95"/>
      <c r="F721" s="95"/>
      <c r="G721" s="258"/>
    </row>
    <row r="722" spans="1:7" ht="15">
      <c r="A722" s="126"/>
      <c r="B722" s="257"/>
      <c r="C722" s="95"/>
      <c r="D722" s="95"/>
      <c r="E722" s="95"/>
      <c r="F722" s="95"/>
      <c r="G722" s="258"/>
    </row>
    <row r="723" spans="1:7" ht="15">
      <c r="A723" s="126"/>
      <c r="B723" s="257"/>
      <c r="C723" s="95"/>
      <c r="D723" s="95"/>
      <c r="E723" s="95"/>
      <c r="F723" s="95"/>
      <c r="G723" s="258"/>
    </row>
    <row r="724" spans="1:7" ht="15">
      <c r="A724" s="126"/>
      <c r="B724" s="257"/>
      <c r="C724" s="95"/>
      <c r="D724" s="95"/>
      <c r="E724" s="95"/>
      <c r="F724" s="95"/>
      <c r="G724" s="258"/>
    </row>
    <row r="725" spans="1:7" ht="15">
      <c r="A725" s="126"/>
      <c r="B725" s="257"/>
      <c r="C725" s="95"/>
      <c r="D725" s="95"/>
      <c r="E725" s="95"/>
      <c r="F725" s="95"/>
      <c r="G725" s="258"/>
    </row>
    <row r="726" spans="1:7" ht="15">
      <c r="A726" s="126"/>
      <c r="B726" s="257"/>
      <c r="C726" s="95"/>
      <c r="D726" s="95"/>
      <c r="E726" s="95"/>
      <c r="F726" s="95"/>
      <c r="G726" s="258"/>
    </row>
    <row r="727" spans="1:7" ht="15">
      <c r="A727" s="126"/>
      <c r="B727" s="257"/>
      <c r="C727" s="95"/>
      <c r="D727" s="95"/>
      <c r="E727" s="95"/>
      <c r="F727" s="95"/>
      <c r="G727" s="258"/>
    </row>
    <row r="728" spans="1:7" ht="15">
      <c r="A728" s="126"/>
      <c r="B728" s="257"/>
      <c r="C728" s="95"/>
      <c r="D728" s="95"/>
      <c r="E728" s="95"/>
      <c r="F728" s="95"/>
      <c r="G728" s="258"/>
    </row>
    <row r="729" spans="1:7" ht="15">
      <c r="A729" s="126"/>
      <c r="B729" s="257"/>
      <c r="C729" s="95"/>
      <c r="D729" s="95"/>
      <c r="E729" s="95"/>
      <c r="F729" s="95"/>
      <c r="G729" s="258"/>
    </row>
    <row r="730" spans="1:7" ht="15">
      <c r="A730" s="126"/>
      <c r="B730" s="257"/>
      <c r="C730" s="95"/>
      <c r="D730" s="95"/>
      <c r="E730" s="95"/>
      <c r="F730" s="95"/>
      <c r="G730" s="258"/>
    </row>
    <row r="731" spans="1:7" ht="15">
      <c r="A731" s="126"/>
      <c r="B731" s="257"/>
      <c r="C731" s="95"/>
      <c r="D731" s="95"/>
      <c r="E731" s="95"/>
      <c r="F731" s="95"/>
      <c r="G731" s="258"/>
    </row>
    <row r="732" spans="1:7" ht="15">
      <c r="A732" s="126"/>
      <c r="B732" s="257"/>
      <c r="C732" s="95"/>
      <c r="D732" s="95"/>
      <c r="E732" s="95"/>
      <c r="F732" s="95"/>
      <c r="G732" s="258"/>
    </row>
    <row r="733" spans="1:7" ht="15">
      <c r="A733" s="126"/>
      <c r="B733" s="257"/>
      <c r="C733" s="95"/>
      <c r="D733" s="95"/>
      <c r="E733" s="95"/>
      <c r="F733" s="95"/>
      <c r="G733" s="258"/>
    </row>
    <row r="734" spans="1:7" ht="15">
      <c r="A734" s="126"/>
      <c r="B734" s="257"/>
      <c r="C734" s="95"/>
      <c r="D734" s="95"/>
      <c r="E734" s="95"/>
      <c r="F734" s="95"/>
      <c r="G734" s="258"/>
    </row>
    <row r="735" spans="1:7" ht="15">
      <c r="A735" s="126"/>
      <c r="B735" s="257"/>
      <c r="C735" s="95"/>
      <c r="D735" s="95"/>
      <c r="E735" s="95"/>
      <c r="F735" s="95"/>
      <c r="G735" s="258"/>
    </row>
    <row r="736" spans="1:7" ht="15">
      <c r="A736" s="126"/>
      <c r="B736" s="257"/>
      <c r="C736" s="95"/>
      <c r="D736" s="95"/>
      <c r="E736" s="95"/>
      <c r="F736" s="95"/>
      <c r="G736" s="258"/>
    </row>
    <row r="737" spans="1:7" ht="15">
      <c r="A737" s="126"/>
      <c r="B737" s="257"/>
      <c r="C737" s="95"/>
      <c r="D737" s="95"/>
      <c r="E737" s="95"/>
      <c r="F737" s="95"/>
      <c r="G737" s="258"/>
    </row>
    <row r="738" spans="1:7" ht="15">
      <c r="A738" s="126"/>
      <c r="B738" s="257"/>
      <c r="C738" s="95"/>
      <c r="D738" s="95"/>
      <c r="E738" s="95"/>
      <c r="F738" s="95"/>
      <c r="G738" s="258"/>
    </row>
    <row r="739" spans="1:7" ht="15">
      <c r="A739" s="126"/>
      <c r="B739" s="257"/>
      <c r="C739" s="95"/>
      <c r="D739" s="95"/>
      <c r="E739" s="95"/>
      <c r="F739" s="95"/>
      <c r="G739" s="258"/>
    </row>
    <row r="740" spans="1:7" ht="15">
      <c r="A740" s="126"/>
      <c r="B740" s="257"/>
      <c r="C740" s="95"/>
      <c r="D740" s="95"/>
      <c r="E740" s="95"/>
      <c r="F740" s="95"/>
      <c r="G740" s="258"/>
    </row>
    <row r="741" spans="1:7" ht="15">
      <c r="A741" s="126"/>
      <c r="B741" s="257"/>
      <c r="C741" s="95"/>
      <c r="D741" s="95"/>
      <c r="E741" s="95"/>
      <c r="F741" s="95"/>
      <c r="G741" s="258"/>
    </row>
    <row r="742" spans="1:7" ht="15">
      <c r="A742" s="126"/>
      <c r="B742" s="257"/>
      <c r="C742" s="95"/>
      <c r="D742" s="95"/>
      <c r="E742" s="95"/>
      <c r="F742" s="95"/>
      <c r="G742" s="258"/>
    </row>
    <row r="743" spans="1:7" ht="15">
      <c r="A743" s="126"/>
      <c r="B743" s="257"/>
      <c r="C743" s="95"/>
      <c r="D743" s="95"/>
      <c r="E743" s="95"/>
      <c r="F743" s="95"/>
      <c r="G743" s="258"/>
    </row>
    <row r="744" spans="1:7" ht="15">
      <c r="A744" s="126"/>
      <c r="B744" s="257"/>
      <c r="C744" s="95"/>
      <c r="D744" s="95"/>
      <c r="E744" s="95"/>
      <c r="F744" s="95"/>
      <c r="G744" s="258"/>
    </row>
    <row r="745" spans="1:7" ht="15">
      <c r="A745" s="126"/>
      <c r="B745" s="257"/>
      <c r="C745" s="95"/>
      <c r="D745" s="95"/>
      <c r="E745" s="95"/>
      <c r="F745" s="95"/>
      <c r="G745" s="258"/>
    </row>
    <row r="746" spans="1:7" ht="15">
      <c r="A746" s="126"/>
      <c r="B746" s="257"/>
      <c r="C746" s="95"/>
      <c r="D746" s="95"/>
      <c r="E746" s="95"/>
      <c r="F746" s="95"/>
      <c r="G746" s="258"/>
    </row>
    <row r="747" spans="1:7" ht="15">
      <c r="A747" s="126"/>
      <c r="B747" s="257"/>
      <c r="C747" s="95"/>
      <c r="D747" s="95"/>
      <c r="E747" s="95"/>
      <c r="F747" s="95"/>
      <c r="G747" s="258"/>
    </row>
    <row r="748" spans="1:7" ht="15">
      <c r="A748" s="126"/>
      <c r="B748" s="257"/>
      <c r="C748" s="95"/>
      <c r="D748" s="95"/>
      <c r="E748" s="95"/>
      <c r="F748" s="95"/>
      <c r="G748" s="258"/>
    </row>
    <row r="749" spans="1:7" ht="15">
      <c r="A749" s="126"/>
      <c r="B749" s="257"/>
      <c r="C749" s="95"/>
      <c r="D749" s="95"/>
      <c r="E749" s="95"/>
      <c r="F749" s="95"/>
      <c r="G749" s="258"/>
    </row>
    <row r="750" spans="1:7" ht="15">
      <c r="A750" s="126"/>
      <c r="B750" s="257"/>
      <c r="C750" s="95"/>
      <c r="D750" s="95"/>
      <c r="E750" s="95"/>
      <c r="F750" s="95"/>
      <c r="G750" s="258"/>
    </row>
    <row r="751" spans="1:7" ht="15">
      <c r="A751" s="126"/>
      <c r="B751" s="257"/>
      <c r="C751" s="95"/>
      <c r="D751" s="95"/>
      <c r="E751" s="95"/>
      <c r="F751" s="95"/>
      <c r="G751" s="258"/>
    </row>
    <row r="752" spans="1:7" ht="15">
      <c r="A752" s="126"/>
      <c r="B752" s="257"/>
      <c r="C752" s="95"/>
      <c r="D752" s="95"/>
      <c r="E752" s="95"/>
      <c r="F752" s="95"/>
      <c r="G752" s="258"/>
    </row>
    <row r="753" spans="1:7" ht="15">
      <c r="A753" s="126"/>
      <c r="B753" s="257"/>
      <c r="C753" s="95"/>
      <c r="D753" s="95"/>
      <c r="E753" s="95"/>
      <c r="F753" s="95"/>
      <c r="G753" s="258"/>
    </row>
    <row r="754" spans="1:7" ht="15">
      <c r="A754" s="126"/>
      <c r="B754" s="257"/>
      <c r="C754" s="95"/>
      <c r="D754" s="95"/>
      <c r="E754" s="95"/>
      <c r="F754" s="95"/>
      <c r="G754" s="258"/>
    </row>
    <row r="755" spans="1:7" ht="15">
      <c r="A755" s="126"/>
      <c r="B755" s="257"/>
      <c r="C755" s="95"/>
      <c r="D755" s="95"/>
      <c r="E755" s="95"/>
      <c r="F755" s="95"/>
      <c r="G755" s="258"/>
    </row>
    <row r="756" spans="1:7" ht="15">
      <c r="A756" s="126"/>
      <c r="B756" s="257"/>
      <c r="C756" s="95"/>
      <c r="D756" s="95"/>
      <c r="E756" s="95"/>
      <c r="F756" s="95"/>
      <c r="G756" s="258"/>
    </row>
    <row r="757" spans="1:7" ht="15">
      <c r="A757" s="126"/>
      <c r="B757" s="257"/>
      <c r="C757" s="95"/>
      <c r="D757" s="95"/>
      <c r="E757" s="95"/>
      <c r="F757" s="95"/>
      <c r="G757" s="258"/>
    </row>
    <row r="758" spans="1:7" ht="15">
      <c r="A758" s="126"/>
      <c r="B758" s="257"/>
      <c r="C758" s="95"/>
      <c r="D758" s="95"/>
      <c r="E758" s="95"/>
      <c r="F758" s="95"/>
      <c r="G758" s="258"/>
    </row>
    <row r="759" spans="1:7" ht="15">
      <c r="A759" s="126"/>
      <c r="B759" s="257"/>
      <c r="C759" s="95"/>
      <c r="D759" s="95"/>
      <c r="E759" s="95"/>
      <c r="F759" s="95"/>
      <c r="G759" s="258"/>
    </row>
    <row r="760" spans="1:7" ht="15">
      <c r="A760" s="126"/>
      <c r="B760" s="257"/>
      <c r="C760" s="95"/>
      <c r="D760" s="95"/>
      <c r="E760" s="95"/>
      <c r="F760" s="95"/>
      <c r="G760" s="258"/>
    </row>
    <row r="761" spans="1:7" ht="15">
      <c r="A761" s="126"/>
      <c r="B761" s="257"/>
      <c r="C761" s="95"/>
      <c r="D761" s="95"/>
      <c r="E761" s="95"/>
      <c r="F761" s="95"/>
      <c r="G761" s="258"/>
    </row>
    <row r="762" spans="1:7" ht="15">
      <c r="A762" s="126"/>
      <c r="B762" s="257"/>
      <c r="C762" s="95"/>
      <c r="D762" s="95"/>
      <c r="E762" s="95"/>
      <c r="F762" s="95"/>
      <c r="G762" s="258"/>
    </row>
    <row r="763" spans="1:7" ht="15">
      <c r="A763" s="126"/>
      <c r="B763" s="257"/>
      <c r="C763" s="95"/>
      <c r="D763" s="95"/>
      <c r="E763" s="95"/>
      <c r="F763" s="95"/>
      <c r="G763" s="258"/>
    </row>
    <row r="764" spans="1:7" ht="15">
      <c r="A764" s="126"/>
      <c r="B764" s="257"/>
      <c r="C764" s="95"/>
      <c r="D764" s="95"/>
      <c r="E764" s="95"/>
      <c r="F764" s="95"/>
      <c r="G764" s="258"/>
    </row>
    <row r="765" spans="1:7" ht="15">
      <c r="A765" s="126"/>
      <c r="B765" s="257"/>
      <c r="C765" s="95"/>
      <c r="D765" s="95"/>
      <c r="E765" s="95"/>
      <c r="F765" s="95"/>
      <c r="G765" s="258"/>
    </row>
    <row r="766" spans="1:7" ht="15">
      <c r="A766" s="126"/>
      <c r="B766" s="257"/>
      <c r="C766" s="95"/>
      <c r="D766" s="95"/>
      <c r="E766" s="95"/>
      <c r="F766" s="95"/>
      <c r="G766" s="258"/>
    </row>
    <row r="767" spans="1:7" ht="15">
      <c r="A767" s="126"/>
      <c r="B767" s="257"/>
      <c r="C767" s="95"/>
      <c r="D767" s="95"/>
      <c r="E767" s="95"/>
      <c r="F767" s="95"/>
      <c r="G767" s="258"/>
    </row>
    <row r="768" spans="1:7" ht="15">
      <c r="A768" s="126"/>
      <c r="B768" s="257"/>
      <c r="C768" s="95"/>
      <c r="D768" s="95"/>
      <c r="E768" s="95"/>
      <c r="F768" s="95"/>
      <c r="G768" s="258"/>
    </row>
    <row r="769" spans="1:7" ht="15">
      <c r="A769" s="126"/>
      <c r="B769" s="257"/>
      <c r="C769" s="95"/>
      <c r="D769" s="95"/>
      <c r="E769" s="95"/>
      <c r="F769" s="95"/>
      <c r="G769" s="258"/>
    </row>
    <row r="770" spans="1:7" ht="15">
      <c r="A770" s="126"/>
      <c r="B770" s="257"/>
      <c r="C770" s="95"/>
      <c r="D770" s="95"/>
      <c r="E770" s="95"/>
      <c r="F770" s="95"/>
      <c r="G770" s="258"/>
    </row>
    <row r="771" spans="1:7" ht="15">
      <c r="A771" s="126"/>
      <c r="B771" s="257"/>
      <c r="C771" s="95"/>
      <c r="D771" s="95"/>
      <c r="E771" s="95"/>
      <c r="F771" s="95"/>
      <c r="G771" s="258"/>
    </row>
    <row r="772" spans="1:7" ht="15">
      <c r="A772" s="126"/>
      <c r="B772" s="257"/>
      <c r="C772" s="95"/>
      <c r="D772" s="95"/>
      <c r="E772" s="95"/>
      <c r="F772" s="95"/>
      <c r="G772" s="258"/>
    </row>
    <row r="773" spans="1:7" ht="15">
      <c r="A773" s="126"/>
      <c r="B773" s="257"/>
      <c r="C773" s="95"/>
      <c r="D773" s="95"/>
      <c r="E773" s="95"/>
      <c r="F773" s="95"/>
      <c r="G773" s="258"/>
    </row>
    <row r="774" spans="1:7" ht="15">
      <c r="A774" s="126"/>
      <c r="B774" s="257"/>
      <c r="C774" s="95"/>
      <c r="D774" s="95"/>
      <c r="E774" s="95"/>
      <c r="F774" s="95"/>
      <c r="G774" s="258"/>
    </row>
    <row r="775" spans="1:7" ht="15">
      <c r="A775" s="126"/>
      <c r="B775" s="257"/>
      <c r="C775" s="95"/>
      <c r="D775" s="95"/>
      <c r="E775" s="95"/>
      <c r="F775" s="95"/>
      <c r="G775" s="258"/>
    </row>
    <row r="776" spans="1:7" ht="15">
      <c r="A776" s="126"/>
      <c r="B776" s="257"/>
      <c r="C776" s="95"/>
      <c r="D776" s="95"/>
      <c r="E776" s="95"/>
      <c r="F776" s="95"/>
      <c r="G776" s="258"/>
    </row>
    <row r="777" spans="1:7" ht="15">
      <c r="A777" s="126"/>
      <c r="B777" s="257"/>
      <c r="C777" s="95"/>
      <c r="D777" s="95"/>
      <c r="E777" s="95"/>
      <c r="F777" s="95"/>
      <c r="G777" s="258"/>
    </row>
    <row r="778" spans="1:7" ht="15">
      <c r="A778" s="126"/>
      <c r="B778" s="257"/>
      <c r="C778" s="95"/>
      <c r="D778" s="95"/>
      <c r="E778" s="95"/>
      <c r="F778" s="95"/>
      <c r="G778" s="258"/>
    </row>
    <row r="779" spans="1:7" ht="15">
      <c r="A779" s="126"/>
      <c r="B779" s="257"/>
      <c r="C779" s="95"/>
      <c r="D779" s="95"/>
      <c r="E779" s="95"/>
      <c r="F779" s="95"/>
      <c r="G779" s="258"/>
    </row>
    <row r="780" spans="1:7" ht="15">
      <c r="A780" s="126"/>
      <c r="B780" s="257"/>
      <c r="C780" s="95"/>
      <c r="D780" s="95"/>
      <c r="E780" s="95"/>
      <c r="F780" s="95"/>
      <c r="G780" s="258"/>
    </row>
    <row r="781" spans="1:7" ht="15">
      <c r="A781" s="126"/>
      <c r="B781" s="257"/>
      <c r="C781" s="95"/>
      <c r="D781" s="95"/>
      <c r="E781" s="95"/>
      <c r="F781" s="95"/>
      <c r="G781" s="258"/>
    </row>
    <row r="782" spans="1:7" ht="15">
      <c r="A782" s="126"/>
      <c r="B782" s="257"/>
      <c r="C782" s="95"/>
      <c r="D782" s="95"/>
      <c r="E782" s="95"/>
      <c r="F782" s="95"/>
      <c r="G782" s="258"/>
    </row>
    <row r="783" spans="1:7" ht="15">
      <c r="A783" s="126"/>
      <c r="B783" s="257"/>
      <c r="C783" s="95"/>
      <c r="D783" s="95"/>
      <c r="E783" s="95"/>
      <c r="F783" s="95"/>
      <c r="G783" s="258"/>
    </row>
    <row r="784" spans="1:7" ht="15">
      <c r="A784" s="126"/>
      <c r="B784" s="257"/>
      <c r="C784" s="95"/>
      <c r="D784" s="95"/>
      <c r="E784" s="95"/>
      <c r="F784" s="95"/>
      <c r="G784" s="258"/>
    </row>
    <row r="785" spans="1:7" ht="15">
      <c r="A785" s="126"/>
      <c r="B785" s="257"/>
      <c r="C785" s="95"/>
      <c r="D785" s="95"/>
      <c r="E785" s="95"/>
      <c r="F785" s="95"/>
      <c r="G785" s="258"/>
    </row>
    <row r="786" spans="1:7" ht="15">
      <c r="A786" s="126"/>
      <c r="B786" s="257"/>
      <c r="C786" s="95"/>
      <c r="D786" s="95"/>
      <c r="E786" s="95"/>
      <c r="F786" s="95"/>
      <c r="G786" s="258"/>
    </row>
    <row r="787" spans="1:7" ht="15">
      <c r="A787" s="126"/>
      <c r="B787" s="257"/>
      <c r="C787" s="95"/>
      <c r="D787" s="95"/>
      <c r="E787" s="95"/>
      <c r="F787" s="95"/>
      <c r="G787" s="258"/>
    </row>
    <row r="788" spans="1:7" ht="15">
      <c r="A788" s="126"/>
      <c r="B788" s="257"/>
      <c r="C788" s="95"/>
      <c r="D788" s="95"/>
      <c r="E788" s="95"/>
      <c r="F788" s="95"/>
      <c r="G788" s="258"/>
    </row>
    <row r="789" spans="1:7" ht="15">
      <c r="A789" s="126"/>
      <c r="B789" s="257"/>
      <c r="C789" s="95"/>
      <c r="D789" s="95"/>
      <c r="E789" s="95"/>
      <c r="F789" s="95"/>
      <c r="G789" s="258"/>
    </row>
    <row r="790" spans="1:7" ht="15">
      <c r="A790" s="126"/>
      <c r="B790" s="257"/>
      <c r="C790" s="95"/>
      <c r="D790" s="95"/>
      <c r="E790" s="95"/>
      <c r="F790" s="95"/>
      <c r="G790" s="258"/>
    </row>
    <row r="791" spans="1:7" ht="15">
      <c r="A791" s="126"/>
      <c r="B791" s="257"/>
      <c r="C791" s="95"/>
      <c r="D791" s="95"/>
      <c r="E791" s="95"/>
      <c r="F791" s="95"/>
      <c r="G791" s="258"/>
    </row>
    <row r="792" spans="1:7" ht="15">
      <c r="A792" s="126"/>
      <c r="B792" s="257"/>
      <c r="C792" s="95"/>
      <c r="D792" s="95"/>
      <c r="E792" s="95"/>
      <c r="F792" s="95"/>
      <c r="G792" s="258"/>
    </row>
    <row r="793" spans="1:7" ht="15">
      <c r="A793" s="126"/>
      <c r="B793" s="257"/>
      <c r="C793" s="95"/>
      <c r="D793" s="95"/>
      <c r="E793" s="95"/>
      <c r="F793" s="95"/>
      <c r="G793" s="258"/>
    </row>
    <row r="794" spans="1:7" ht="15">
      <c r="A794" s="126"/>
      <c r="B794" s="257"/>
      <c r="C794" s="95"/>
      <c r="D794" s="95"/>
      <c r="E794" s="95"/>
      <c r="F794" s="95"/>
      <c r="G794" s="258"/>
    </row>
    <row r="795" spans="1:7" ht="15">
      <c r="A795" s="126"/>
      <c r="B795" s="257"/>
      <c r="C795" s="95"/>
      <c r="D795" s="95"/>
      <c r="E795" s="95"/>
      <c r="F795" s="95"/>
      <c r="G795" s="258"/>
    </row>
    <row r="796" spans="1:7" ht="15">
      <c r="A796" s="126"/>
      <c r="B796" s="257"/>
      <c r="C796" s="95"/>
      <c r="D796" s="95"/>
      <c r="E796" s="95"/>
      <c r="F796" s="95"/>
      <c r="G796" s="258"/>
    </row>
    <row r="797" spans="1:7" ht="15">
      <c r="A797" s="126"/>
      <c r="B797" s="257"/>
      <c r="C797" s="95"/>
      <c r="D797" s="95"/>
      <c r="E797" s="95"/>
      <c r="F797" s="95"/>
      <c r="G797" s="258"/>
    </row>
    <row r="798" spans="1:7" ht="15">
      <c r="A798" s="126"/>
      <c r="B798" s="257"/>
      <c r="C798" s="95"/>
      <c r="D798" s="95"/>
      <c r="E798" s="95"/>
      <c r="F798" s="95"/>
      <c r="G798" s="258"/>
    </row>
    <row r="799" spans="1:7" ht="15">
      <c r="A799" s="126"/>
      <c r="B799" s="257"/>
      <c r="C799" s="95"/>
      <c r="D799" s="95"/>
      <c r="E799" s="95"/>
      <c r="F799" s="95"/>
      <c r="G799" s="258"/>
    </row>
    <row r="800" spans="1:7" ht="15">
      <c r="A800" s="126"/>
      <c r="B800" s="257"/>
      <c r="C800" s="95"/>
      <c r="D800" s="95"/>
      <c r="E800" s="95"/>
      <c r="F800" s="95"/>
      <c r="G800" s="258"/>
    </row>
    <row r="801" spans="1:7" ht="15">
      <c r="A801" s="126"/>
      <c r="B801" s="257"/>
      <c r="C801" s="95"/>
      <c r="D801" s="95"/>
      <c r="E801" s="95"/>
      <c r="F801" s="95"/>
      <c r="G801" s="258"/>
    </row>
    <row r="802" spans="1:7" ht="15">
      <c r="A802" s="126"/>
      <c r="B802" s="257"/>
      <c r="C802" s="95"/>
      <c r="D802" s="95"/>
      <c r="E802" s="95"/>
      <c r="F802" s="95"/>
      <c r="G802" s="258"/>
    </row>
    <row r="803" spans="1:7" ht="15">
      <c r="A803" s="126"/>
      <c r="B803" s="257"/>
      <c r="C803" s="95"/>
      <c r="D803" s="95"/>
      <c r="E803" s="95"/>
      <c r="F803" s="95"/>
      <c r="G803" s="258"/>
    </row>
    <row r="804" spans="1:7" ht="15">
      <c r="A804" s="126"/>
      <c r="B804" s="257"/>
      <c r="C804" s="95"/>
      <c r="D804" s="95"/>
      <c r="E804" s="95"/>
      <c r="F804" s="95"/>
      <c r="G804" s="258"/>
    </row>
    <row r="805" spans="1:7" ht="15">
      <c r="A805" s="126"/>
      <c r="B805" s="257"/>
      <c r="C805" s="95"/>
      <c r="D805" s="95"/>
      <c r="E805" s="95"/>
      <c r="F805" s="95"/>
      <c r="G805" s="258"/>
    </row>
    <row r="806" spans="1:7" ht="15">
      <c r="A806" s="126"/>
      <c r="B806" s="257"/>
      <c r="C806" s="95"/>
      <c r="D806" s="95"/>
      <c r="E806" s="95"/>
      <c r="F806" s="95"/>
      <c r="G806" s="258"/>
    </row>
    <row r="807" spans="1:7" ht="15">
      <c r="A807" s="126"/>
      <c r="B807" s="257"/>
      <c r="C807" s="95"/>
      <c r="D807" s="95"/>
      <c r="E807" s="95"/>
      <c r="F807" s="95"/>
      <c r="G807" s="258"/>
    </row>
    <row r="808" spans="1:7" ht="15">
      <c r="A808" s="126"/>
      <c r="B808" s="257"/>
      <c r="C808" s="95"/>
      <c r="D808" s="95"/>
      <c r="E808" s="95"/>
      <c r="F808" s="95"/>
      <c r="G808" s="258"/>
    </row>
    <row r="809" spans="1:7" ht="15">
      <c r="A809" s="126"/>
      <c r="B809" s="257"/>
      <c r="C809" s="95"/>
      <c r="D809" s="95"/>
      <c r="E809" s="95"/>
      <c r="F809" s="95"/>
      <c r="G809" s="258"/>
    </row>
    <row r="810" spans="1:7" ht="15">
      <c r="A810" s="126"/>
      <c r="B810" s="257"/>
      <c r="C810" s="95"/>
      <c r="D810" s="95"/>
      <c r="E810" s="95"/>
      <c r="F810" s="95"/>
      <c r="G810" s="258"/>
    </row>
    <row r="811" spans="1:7" ht="15">
      <c r="A811" s="126"/>
      <c r="B811" s="257"/>
      <c r="C811" s="95"/>
      <c r="D811" s="95"/>
      <c r="E811" s="95"/>
      <c r="F811" s="95"/>
      <c r="G811" s="258"/>
    </row>
    <row r="812" spans="1:7" ht="15">
      <c r="A812" s="126"/>
      <c r="B812" s="257"/>
      <c r="C812" s="95"/>
      <c r="D812" s="95"/>
      <c r="E812" s="95"/>
      <c r="F812" s="95"/>
      <c r="G812" s="258"/>
    </row>
    <row r="813" spans="1:7" ht="15">
      <c r="A813" s="126"/>
      <c r="B813" s="257"/>
      <c r="C813" s="95"/>
      <c r="D813" s="95"/>
      <c r="E813" s="95"/>
      <c r="F813" s="95"/>
      <c r="G813" s="258"/>
    </row>
    <row r="814" spans="1:7" ht="15">
      <c r="A814" s="126"/>
      <c r="B814" s="257"/>
      <c r="C814" s="95"/>
      <c r="D814" s="95"/>
      <c r="E814" s="95"/>
      <c r="F814" s="95"/>
      <c r="G814" s="258"/>
    </row>
    <row r="815" spans="1:7" ht="15">
      <c r="A815" s="126"/>
      <c r="B815" s="257"/>
      <c r="C815" s="95"/>
      <c r="D815" s="95"/>
      <c r="E815" s="95"/>
      <c r="F815" s="95"/>
      <c r="G815" s="258"/>
    </row>
    <row r="816" spans="1:7" ht="15">
      <c r="A816" s="126"/>
      <c r="B816" s="257"/>
      <c r="C816" s="95"/>
      <c r="D816" s="95"/>
      <c r="E816" s="95"/>
      <c r="F816" s="95"/>
      <c r="G816" s="258"/>
    </row>
    <row r="817" spans="1:7" ht="15">
      <c r="A817" s="126"/>
      <c r="B817" s="257"/>
      <c r="C817" s="95"/>
      <c r="D817" s="95"/>
      <c r="E817" s="95"/>
      <c r="F817" s="95"/>
      <c r="G817" s="258"/>
    </row>
    <row r="818" spans="1:7" ht="15">
      <c r="A818" s="126"/>
      <c r="B818" s="257"/>
      <c r="C818" s="95"/>
      <c r="D818" s="95"/>
      <c r="E818" s="95"/>
      <c r="F818" s="95"/>
      <c r="G818" s="258"/>
    </row>
    <row r="819" spans="1:7" ht="15">
      <c r="A819" s="126"/>
      <c r="B819" s="257"/>
      <c r="C819" s="95"/>
      <c r="D819" s="95"/>
      <c r="E819" s="95"/>
      <c r="F819" s="95"/>
      <c r="G819" s="258"/>
    </row>
    <row r="820" spans="1:7" ht="15">
      <c r="A820" s="126"/>
      <c r="B820" s="257"/>
      <c r="C820" s="95"/>
      <c r="D820" s="95"/>
      <c r="E820" s="95"/>
      <c r="F820" s="95"/>
      <c r="G820" s="258"/>
    </row>
    <row r="821" spans="1:7" ht="15">
      <c r="A821" s="126"/>
      <c r="B821" s="257"/>
      <c r="C821" s="95"/>
      <c r="D821" s="95"/>
      <c r="E821" s="95"/>
      <c r="F821" s="95"/>
      <c r="G821" s="258"/>
    </row>
    <row r="822" spans="1:7" ht="15">
      <c r="A822" s="126"/>
      <c r="B822" s="257"/>
      <c r="C822" s="95"/>
      <c r="D822" s="95"/>
      <c r="E822" s="95"/>
      <c r="F822" s="95"/>
      <c r="G822" s="258"/>
    </row>
    <row r="823" spans="1:7" ht="15">
      <c r="A823" s="126"/>
      <c r="B823" s="257"/>
      <c r="C823" s="95"/>
      <c r="D823" s="95"/>
      <c r="E823" s="95"/>
      <c r="F823" s="95"/>
      <c r="G823" s="258"/>
    </row>
    <row r="824" spans="1:7" ht="15">
      <c r="A824" s="126"/>
      <c r="B824" s="257"/>
      <c r="C824" s="95"/>
      <c r="D824" s="95"/>
      <c r="E824" s="95"/>
      <c r="F824" s="95"/>
      <c r="G824" s="258"/>
    </row>
    <row r="825" spans="1:7" ht="15">
      <c r="A825" s="126"/>
      <c r="B825" s="257"/>
      <c r="C825" s="95"/>
      <c r="D825" s="95"/>
      <c r="E825" s="95"/>
      <c r="F825" s="95"/>
      <c r="G825" s="258"/>
    </row>
    <row r="826" spans="1:7" ht="15">
      <c r="A826" s="126"/>
      <c r="B826" s="257"/>
      <c r="C826" s="95"/>
      <c r="D826" s="95"/>
      <c r="E826" s="95"/>
      <c r="F826" s="95"/>
      <c r="G826" s="258"/>
    </row>
    <row r="827" spans="1:7" ht="15">
      <c r="A827" s="126"/>
      <c r="B827" s="257"/>
      <c r="C827" s="95"/>
      <c r="D827" s="95"/>
      <c r="E827" s="95"/>
      <c r="F827" s="95"/>
      <c r="G827" s="258"/>
    </row>
    <row r="828" spans="1:7" ht="15">
      <c r="A828" s="126"/>
      <c r="B828" s="257"/>
      <c r="C828" s="95"/>
      <c r="D828" s="95"/>
      <c r="E828" s="95"/>
      <c r="F828" s="95"/>
      <c r="G828" s="258"/>
    </row>
    <row r="829" spans="1:7" ht="15">
      <c r="A829" s="126"/>
      <c r="B829" s="257"/>
      <c r="C829" s="95"/>
      <c r="D829" s="95"/>
      <c r="E829" s="95"/>
      <c r="F829" s="95"/>
      <c r="G829" s="258"/>
    </row>
    <row r="830" spans="1:7" ht="15">
      <c r="A830" s="126"/>
      <c r="B830" s="257"/>
      <c r="C830" s="95"/>
      <c r="D830" s="95"/>
      <c r="E830" s="95"/>
      <c r="F830" s="95"/>
      <c r="G830" s="258"/>
    </row>
    <row r="831" spans="1:7" ht="15">
      <c r="A831" s="126"/>
      <c r="B831" s="257"/>
      <c r="C831" s="95"/>
      <c r="D831" s="95"/>
      <c r="E831" s="95"/>
      <c r="F831" s="95"/>
      <c r="G831" s="258"/>
    </row>
    <row r="832" spans="1:7" ht="15">
      <c r="A832" s="126"/>
      <c r="B832" s="257"/>
      <c r="C832" s="95"/>
      <c r="D832" s="95"/>
      <c r="E832" s="95"/>
      <c r="F832" s="95"/>
      <c r="G832" s="258"/>
    </row>
    <row r="833" spans="1:7" ht="15">
      <c r="A833" s="126"/>
      <c r="B833" s="257"/>
      <c r="C833" s="95"/>
      <c r="D833" s="95"/>
      <c r="E833" s="95"/>
      <c r="F833" s="95"/>
      <c r="G833" s="258"/>
    </row>
    <row r="834" spans="1:7" ht="15">
      <c r="A834" s="126"/>
      <c r="B834" s="257"/>
      <c r="C834" s="95"/>
      <c r="D834" s="95"/>
      <c r="E834" s="95"/>
      <c r="F834" s="95"/>
      <c r="G834" s="258"/>
    </row>
    <row r="835" spans="1:7" ht="15">
      <c r="A835" s="126"/>
      <c r="B835" s="257"/>
      <c r="C835" s="95"/>
      <c r="D835" s="95"/>
      <c r="E835" s="95"/>
      <c r="F835" s="95"/>
      <c r="G835" s="258"/>
    </row>
    <row r="836" spans="1:7" ht="15">
      <c r="A836" s="126"/>
      <c r="B836" s="257"/>
      <c r="C836" s="95"/>
      <c r="D836" s="95"/>
      <c r="E836" s="95"/>
      <c r="F836" s="95"/>
      <c r="G836" s="258"/>
    </row>
    <row r="837" spans="1:7" ht="15">
      <c r="A837" s="126"/>
      <c r="B837" s="257"/>
      <c r="C837" s="95"/>
      <c r="D837" s="95"/>
      <c r="E837" s="95"/>
      <c r="F837" s="95"/>
      <c r="G837" s="258"/>
    </row>
    <row r="838" spans="1:7" ht="15">
      <c r="A838" s="126"/>
      <c r="B838" s="257"/>
      <c r="C838" s="95"/>
      <c r="D838" s="95"/>
      <c r="E838" s="95"/>
      <c r="F838" s="95"/>
      <c r="G838" s="258"/>
    </row>
    <row r="839" spans="1:7" ht="15">
      <c r="A839" s="126"/>
      <c r="B839" s="257"/>
      <c r="C839" s="95"/>
      <c r="D839" s="95"/>
      <c r="E839" s="95"/>
      <c r="F839" s="95"/>
      <c r="G839" s="258"/>
    </row>
    <row r="840" spans="1:7" ht="15">
      <c r="A840" s="126"/>
      <c r="B840" s="257"/>
      <c r="C840" s="95"/>
      <c r="D840" s="95"/>
      <c r="E840" s="95"/>
      <c r="F840" s="95"/>
      <c r="G840" s="258"/>
    </row>
    <row r="841" spans="1:7" ht="15">
      <c r="A841" s="126"/>
      <c r="B841" s="257"/>
      <c r="C841" s="95"/>
      <c r="D841" s="95"/>
      <c r="E841" s="95"/>
      <c r="F841" s="95"/>
      <c r="G841" s="258"/>
    </row>
    <row r="842" spans="1:7" ht="15">
      <c r="A842" s="126"/>
      <c r="B842" s="257"/>
      <c r="C842" s="95"/>
      <c r="D842" s="95"/>
      <c r="E842" s="95"/>
      <c r="F842" s="95"/>
      <c r="G842" s="258"/>
    </row>
    <row r="843" spans="1:7" ht="15">
      <c r="A843" s="126"/>
      <c r="B843" s="257"/>
      <c r="C843" s="95"/>
      <c r="D843" s="95"/>
      <c r="E843" s="95"/>
      <c r="F843" s="95"/>
      <c r="G843" s="258"/>
    </row>
    <row r="844" spans="1:7" ht="15">
      <c r="A844" s="126"/>
      <c r="B844" s="257"/>
      <c r="C844" s="95"/>
      <c r="D844" s="95"/>
      <c r="E844" s="95"/>
      <c r="F844" s="95"/>
      <c r="G844" s="258"/>
    </row>
    <row r="845" spans="1:7" ht="15">
      <c r="A845" s="126"/>
      <c r="B845" s="257"/>
      <c r="C845" s="95"/>
      <c r="D845" s="95"/>
      <c r="E845" s="95"/>
      <c r="F845" s="95"/>
      <c r="G845" s="258"/>
    </row>
    <row r="846" spans="1:7" ht="15">
      <c r="A846" s="126"/>
      <c r="B846" s="257"/>
      <c r="C846" s="95"/>
      <c r="D846" s="95"/>
      <c r="E846" s="95"/>
      <c r="F846" s="95"/>
      <c r="G846" s="258"/>
    </row>
    <row r="847" spans="1:7" ht="15">
      <c r="A847" s="126"/>
      <c r="B847" s="257"/>
      <c r="C847" s="95"/>
      <c r="D847" s="95"/>
      <c r="E847" s="95"/>
      <c r="F847" s="95"/>
      <c r="G847" s="258"/>
    </row>
    <row r="848" spans="1:7" ht="15">
      <c r="A848" s="126"/>
      <c r="B848" s="257"/>
      <c r="C848" s="95"/>
      <c r="D848" s="95"/>
      <c r="E848" s="95"/>
      <c r="F848" s="95"/>
      <c r="G848" s="258"/>
    </row>
    <row r="849" spans="1:7" ht="15">
      <c r="A849" s="126"/>
      <c r="B849" s="257"/>
      <c r="C849" s="95"/>
      <c r="D849" s="95"/>
      <c r="E849" s="95"/>
      <c r="F849" s="95"/>
      <c r="G849" s="258"/>
    </row>
    <row r="850" spans="1:7" ht="15">
      <c r="A850" s="126"/>
      <c r="B850" s="257"/>
      <c r="C850" s="95"/>
      <c r="D850" s="95"/>
      <c r="E850" s="95"/>
      <c r="F850" s="95"/>
      <c r="G850" s="258"/>
    </row>
    <row r="851" spans="1:7" ht="15">
      <c r="A851" s="126"/>
      <c r="B851" s="257"/>
      <c r="C851" s="95"/>
      <c r="D851" s="95"/>
      <c r="E851" s="95"/>
      <c r="F851" s="95"/>
      <c r="G851" s="258"/>
    </row>
    <row r="852" spans="1:7" ht="15">
      <c r="A852" s="126"/>
      <c r="B852" s="257"/>
      <c r="C852" s="95"/>
      <c r="D852" s="95"/>
      <c r="E852" s="95"/>
      <c r="F852" s="95"/>
      <c r="G852" s="258"/>
    </row>
    <row r="853" spans="1:7" ht="15">
      <c r="A853" s="126"/>
      <c r="B853" s="257"/>
      <c r="C853" s="95"/>
      <c r="D853" s="95"/>
      <c r="E853" s="95"/>
      <c r="F853" s="95"/>
      <c r="G853" s="258"/>
    </row>
    <row r="854" spans="1:7" ht="15">
      <c r="A854" s="126"/>
      <c r="B854" s="257"/>
      <c r="C854" s="95"/>
      <c r="D854" s="95"/>
      <c r="E854" s="95"/>
      <c r="F854" s="95"/>
      <c r="G854" s="258"/>
    </row>
    <row r="855" spans="1:7" ht="15">
      <c r="A855" s="126"/>
      <c r="B855" s="257"/>
      <c r="C855" s="95"/>
      <c r="D855" s="95"/>
      <c r="E855" s="95"/>
      <c r="F855" s="95"/>
      <c r="G855" s="258"/>
    </row>
    <row r="856" spans="1:7" ht="15">
      <c r="A856" s="126"/>
      <c r="B856" s="257"/>
      <c r="C856" s="95"/>
      <c r="D856" s="95"/>
      <c r="E856" s="95"/>
      <c r="F856" s="95"/>
      <c r="G856" s="258"/>
    </row>
    <row r="857" spans="1:7" ht="15">
      <c r="A857" s="126"/>
      <c r="B857" s="257"/>
      <c r="C857" s="95"/>
      <c r="D857" s="95"/>
      <c r="E857" s="95"/>
      <c r="F857" s="95"/>
      <c r="G857" s="258"/>
    </row>
    <row r="858" spans="1:7" ht="15">
      <c r="A858" s="126"/>
      <c r="B858" s="257"/>
      <c r="C858" s="95"/>
      <c r="D858" s="95"/>
      <c r="E858" s="95"/>
      <c r="F858" s="95"/>
      <c r="G858" s="258"/>
    </row>
    <row r="859" spans="1:7" ht="15">
      <c r="A859" s="126"/>
      <c r="B859" s="257"/>
      <c r="C859" s="95"/>
      <c r="D859" s="95"/>
      <c r="E859" s="95"/>
      <c r="F859" s="95"/>
      <c r="G859" s="258"/>
    </row>
    <row r="860" spans="1:7" ht="15">
      <c r="A860" s="126"/>
      <c r="B860" s="257"/>
      <c r="C860" s="95"/>
      <c r="D860" s="95"/>
      <c r="E860" s="95"/>
      <c r="F860" s="95"/>
      <c r="G860" s="258"/>
    </row>
    <row r="861" spans="1:7" ht="15">
      <c r="A861" s="126"/>
      <c r="B861" s="257"/>
      <c r="C861" s="95"/>
      <c r="D861" s="95"/>
      <c r="E861" s="95"/>
      <c r="F861" s="95"/>
      <c r="G861" s="258"/>
    </row>
    <row r="862" spans="1:7" ht="15">
      <c r="A862" s="126"/>
      <c r="B862" s="257"/>
      <c r="C862" s="95"/>
      <c r="D862" s="95"/>
      <c r="E862" s="95"/>
      <c r="F862" s="95"/>
      <c r="G862" s="258"/>
    </row>
    <row r="863" spans="1:7" ht="15">
      <c r="A863" s="126"/>
      <c r="B863" s="257"/>
      <c r="C863" s="95"/>
      <c r="D863" s="95"/>
      <c r="E863" s="95"/>
      <c r="F863" s="95"/>
      <c r="G863" s="258"/>
    </row>
    <row r="864" spans="1:7" ht="15">
      <c r="A864" s="126"/>
      <c r="B864" s="257"/>
      <c r="C864" s="95"/>
      <c r="D864" s="95"/>
      <c r="E864" s="95"/>
      <c r="F864" s="95"/>
      <c r="G864" s="258"/>
    </row>
    <row r="865" spans="1:7" ht="15">
      <c r="A865" s="126"/>
      <c r="B865" s="257"/>
      <c r="C865" s="95"/>
      <c r="D865" s="95"/>
      <c r="E865" s="95"/>
      <c r="F865" s="95"/>
      <c r="G865" s="258"/>
    </row>
    <row r="866" spans="1:7" ht="15">
      <c r="A866" s="126"/>
      <c r="B866" s="257"/>
      <c r="C866" s="95"/>
      <c r="D866" s="95"/>
      <c r="E866" s="95"/>
      <c r="F866" s="95"/>
      <c r="G866" s="258"/>
    </row>
    <row r="867" spans="1:7" ht="15">
      <c r="A867" s="126"/>
      <c r="B867" s="257"/>
      <c r="C867" s="95"/>
      <c r="D867" s="95"/>
      <c r="E867" s="95"/>
      <c r="F867" s="95"/>
      <c r="G867" s="258"/>
    </row>
    <row r="868" spans="1:7" ht="15">
      <c r="A868" s="126"/>
      <c r="B868" s="257"/>
      <c r="C868" s="95"/>
      <c r="D868" s="95"/>
      <c r="E868" s="95"/>
      <c r="F868" s="95"/>
      <c r="G868" s="258"/>
    </row>
    <row r="869" spans="1:7" ht="15">
      <c r="A869" s="126"/>
      <c r="B869" s="257"/>
      <c r="C869" s="95"/>
      <c r="D869" s="95"/>
      <c r="E869" s="95"/>
      <c r="F869" s="95"/>
      <c r="G869" s="258"/>
    </row>
    <row r="870" spans="1:7" ht="15">
      <c r="A870" s="126"/>
      <c r="B870" s="257"/>
      <c r="C870" s="95"/>
      <c r="D870" s="95"/>
      <c r="E870" s="95"/>
      <c r="F870" s="95"/>
      <c r="G870" s="258"/>
    </row>
    <row r="871" spans="1:7" ht="15">
      <c r="A871" s="126"/>
      <c r="B871" s="257"/>
      <c r="C871" s="95"/>
      <c r="D871" s="95"/>
      <c r="E871" s="95"/>
      <c r="F871" s="95"/>
      <c r="G871" s="258"/>
    </row>
    <row r="872" spans="1:7" ht="15">
      <c r="A872" s="126"/>
      <c r="B872" s="257"/>
      <c r="C872" s="95"/>
      <c r="D872" s="95"/>
      <c r="E872" s="95"/>
      <c r="F872" s="95"/>
      <c r="G872" s="258"/>
    </row>
    <row r="873" spans="1:7" ht="15">
      <c r="A873" s="126"/>
      <c r="B873" s="257"/>
      <c r="C873" s="95"/>
      <c r="D873" s="95"/>
      <c r="E873" s="95"/>
      <c r="F873" s="95"/>
      <c r="G873" s="258"/>
    </row>
    <row r="874" spans="1:7" ht="15">
      <c r="A874" s="126"/>
      <c r="B874" s="257"/>
      <c r="C874" s="95"/>
      <c r="D874" s="95"/>
      <c r="E874" s="95"/>
      <c r="F874" s="95"/>
      <c r="G874" s="258"/>
    </row>
    <row r="875" spans="1:7" ht="15">
      <c r="A875" s="126"/>
      <c r="B875" s="257"/>
      <c r="C875" s="95"/>
      <c r="D875" s="95"/>
      <c r="E875" s="95"/>
      <c r="F875" s="95"/>
      <c r="G875" s="258"/>
    </row>
    <row r="876" spans="1:7" ht="15">
      <c r="A876" s="126"/>
      <c r="B876" s="257"/>
      <c r="C876" s="95"/>
      <c r="D876" s="95"/>
      <c r="E876" s="95"/>
      <c r="F876" s="95"/>
      <c r="G876" s="258"/>
    </row>
    <row r="877" spans="1:7" ht="15">
      <c r="A877" s="126"/>
      <c r="B877" s="257"/>
      <c r="C877" s="95"/>
      <c r="D877" s="95"/>
      <c r="E877" s="95"/>
      <c r="F877" s="95"/>
      <c r="G877" s="258"/>
    </row>
    <row r="878" spans="1:7" ht="15">
      <c r="A878" s="126"/>
      <c r="B878" s="257"/>
      <c r="C878" s="95"/>
      <c r="D878" s="95"/>
      <c r="E878" s="95"/>
      <c r="F878" s="95"/>
      <c r="G878" s="258"/>
    </row>
    <row r="879" spans="1:7" ht="15">
      <c r="A879" s="126"/>
      <c r="B879" s="257"/>
      <c r="C879" s="95"/>
      <c r="D879" s="95"/>
      <c r="E879" s="95"/>
      <c r="F879" s="95"/>
      <c r="G879" s="258"/>
    </row>
    <row r="880" spans="1:7" ht="15">
      <c r="A880" s="126"/>
      <c r="B880" s="257"/>
      <c r="C880" s="95"/>
      <c r="D880" s="95"/>
      <c r="E880" s="95"/>
      <c r="F880" s="95"/>
      <c r="G880" s="258"/>
    </row>
    <row r="881" spans="1:7" ht="15">
      <c r="A881" s="126"/>
      <c r="B881" s="257"/>
      <c r="C881" s="95"/>
      <c r="D881" s="95"/>
      <c r="E881" s="95"/>
      <c r="F881" s="95"/>
      <c r="G881" s="258"/>
    </row>
    <row r="882" spans="1:7" ht="15">
      <c r="A882" s="126"/>
      <c r="B882" s="257"/>
      <c r="C882" s="95"/>
      <c r="D882" s="95"/>
      <c r="E882" s="95"/>
      <c r="F882" s="95"/>
      <c r="G882" s="258"/>
    </row>
    <row r="883" spans="1:7" ht="15">
      <c r="A883" s="126"/>
      <c r="B883" s="257"/>
      <c r="C883" s="95"/>
      <c r="D883" s="95"/>
      <c r="E883" s="95"/>
      <c r="F883" s="95"/>
      <c r="G883" s="258"/>
    </row>
    <row r="884" spans="1:7" ht="15">
      <c r="A884" s="126"/>
      <c r="B884" s="257"/>
      <c r="C884" s="95"/>
      <c r="D884" s="95"/>
      <c r="E884" s="95"/>
      <c r="F884" s="95"/>
      <c r="G884" s="258"/>
    </row>
    <row r="885" spans="1:7" ht="15">
      <c r="A885" s="126"/>
      <c r="B885" s="257"/>
      <c r="C885" s="95"/>
      <c r="D885" s="95"/>
      <c r="E885" s="95"/>
      <c r="F885" s="95"/>
      <c r="G885" s="258"/>
    </row>
    <row r="886" spans="1:7" ht="15">
      <c r="A886" s="126"/>
      <c r="B886" s="257"/>
      <c r="C886" s="95"/>
      <c r="D886" s="95"/>
      <c r="E886" s="95"/>
      <c r="F886" s="95"/>
      <c r="G886" s="258"/>
    </row>
    <row r="887" spans="1:7" ht="15">
      <c r="A887" s="126"/>
      <c r="B887" s="257"/>
      <c r="C887" s="95"/>
      <c r="D887" s="95"/>
      <c r="E887" s="95"/>
      <c r="F887" s="95"/>
      <c r="G887" s="258"/>
    </row>
    <row r="888" spans="1:7" ht="15">
      <c r="A888" s="126"/>
      <c r="B888" s="257"/>
      <c r="C888" s="95"/>
      <c r="D888" s="95"/>
      <c r="E888" s="95"/>
      <c r="F888" s="95"/>
      <c r="G888" s="258"/>
    </row>
    <row r="889" spans="1:7" ht="15">
      <c r="A889" s="126"/>
      <c r="B889" s="257"/>
      <c r="C889" s="95"/>
      <c r="D889" s="95"/>
      <c r="E889" s="95"/>
      <c r="F889" s="95"/>
      <c r="G889" s="258"/>
    </row>
    <row r="890" spans="1:7" ht="15">
      <c r="A890" s="126"/>
      <c r="B890" s="257"/>
      <c r="C890" s="95"/>
      <c r="D890" s="95"/>
      <c r="E890" s="95"/>
      <c r="F890" s="95"/>
      <c r="G890" s="258"/>
    </row>
    <row r="891" spans="1:7" ht="15">
      <c r="A891" s="126"/>
      <c r="B891" s="257"/>
      <c r="C891" s="95"/>
      <c r="D891" s="95"/>
      <c r="E891" s="95"/>
      <c r="F891" s="95"/>
      <c r="G891" s="258"/>
    </row>
    <row r="892" spans="1:7" ht="15">
      <c r="A892" s="126"/>
      <c r="B892" s="257"/>
      <c r="C892" s="95"/>
      <c r="D892" s="95"/>
      <c r="E892" s="95"/>
      <c r="F892" s="95"/>
      <c r="G892" s="258"/>
    </row>
    <row r="893" spans="1:7" ht="15">
      <c r="A893" s="126"/>
      <c r="B893" s="257"/>
      <c r="C893" s="95"/>
      <c r="D893" s="95"/>
      <c r="E893" s="95"/>
      <c r="F893" s="95"/>
      <c r="G893" s="258"/>
    </row>
    <row r="894" spans="1:7" ht="15">
      <c r="A894" s="126"/>
      <c r="B894" s="257"/>
      <c r="C894" s="95"/>
      <c r="D894" s="95"/>
      <c r="E894" s="95"/>
      <c r="F894" s="95"/>
      <c r="G894" s="258"/>
    </row>
    <row r="895" spans="1:7" ht="15">
      <c r="A895" s="126"/>
      <c r="B895" s="257"/>
      <c r="C895" s="95"/>
      <c r="D895" s="95"/>
      <c r="E895" s="95"/>
      <c r="F895" s="95"/>
      <c r="G895" s="258"/>
    </row>
    <row r="896" spans="1:7" ht="15">
      <c r="A896" s="126"/>
      <c r="B896" s="257"/>
      <c r="C896" s="95"/>
      <c r="D896" s="95"/>
      <c r="E896" s="95"/>
      <c r="F896" s="95"/>
      <c r="G896" s="258"/>
    </row>
    <row r="897" spans="1:7" ht="15">
      <c r="A897" s="126"/>
      <c r="B897" s="257"/>
      <c r="C897" s="95"/>
      <c r="D897" s="95"/>
      <c r="E897" s="95"/>
      <c r="F897" s="95"/>
      <c r="G897" s="258"/>
    </row>
    <row r="898" spans="1:7" ht="15">
      <c r="A898" s="126"/>
      <c r="B898" s="257"/>
      <c r="C898" s="95"/>
      <c r="D898" s="95"/>
      <c r="E898" s="95"/>
      <c r="F898" s="95"/>
      <c r="G898" s="258"/>
    </row>
    <row r="899" spans="1:7" ht="15">
      <c r="A899" s="126"/>
      <c r="B899" s="257"/>
      <c r="C899" s="95"/>
      <c r="D899" s="95"/>
      <c r="E899" s="95"/>
      <c r="F899" s="95"/>
      <c r="G899" s="258"/>
    </row>
    <row r="900" spans="1:7" ht="15">
      <c r="A900" s="126"/>
      <c r="B900" s="257"/>
      <c r="C900" s="95"/>
      <c r="D900" s="95"/>
      <c r="E900" s="95"/>
      <c r="F900" s="95"/>
      <c r="G900" s="258"/>
    </row>
    <row r="901" spans="1:7" ht="15">
      <c r="A901" s="126"/>
      <c r="B901" s="257"/>
      <c r="C901" s="95"/>
      <c r="D901" s="95"/>
      <c r="E901" s="95"/>
      <c r="F901" s="95"/>
      <c r="G901" s="258"/>
    </row>
    <row r="902" spans="1:7" ht="15">
      <c r="A902" s="126"/>
      <c r="B902" s="257"/>
      <c r="C902" s="95"/>
      <c r="D902" s="95"/>
      <c r="E902" s="95"/>
      <c r="F902" s="95"/>
      <c r="G902" s="258"/>
    </row>
    <row r="903" spans="1:7" ht="15">
      <c r="A903" s="126"/>
      <c r="B903" s="257"/>
      <c r="C903" s="95"/>
      <c r="D903" s="95"/>
      <c r="E903" s="95"/>
      <c r="F903" s="95"/>
      <c r="G903" s="258"/>
    </row>
    <row r="904" spans="1:7" ht="15">
      <c r="A904" s="126"/>
      <c r="B904" s="257"/>
      <c r="C904" s="95"/>
      <c r="D904" s="95"/>
      <c r="E904" s="95"/>
      <c r="F904" s="95"/>
      <c r="G904" s="258"/>
    </row>
    <row r="905" spans="1:7" ht="15">
      <c r="A905" s="126"/>
      <c r="B905" s="257"/>
      <c r="C905" s="95"/>
      <c r="D905" s="95"/>
      <c r="E905" s="95"/>
      <c r="F905" s="95"/>
      <c r="G905" s="258"/>
    </row>
    <row r="906" spans="1:7" ht="15">
      <c r="A906" s="126"/>
      <c r="B906" s="257"/>
      <c r="C906" s="95"/>
      <c r="D906" s="95"/>
      <c r="E906" s="95"/>
      <c r="F906" s="95"/>
      <c r="G906" s="258"/>
    </row>
    <row r="907" spans="1:7" ht="15">
      <c r="A907" s="126"/>
      <c r="B907" s="257"/>
      <c r="C907" s="95"/>
      <c r="D907" s="95"/>
      <c r="E907" s="95"/>
      <c r="F907" s="95"/>
      <c r="G907" s="258"/>
    </row>
    <row r="908" spans="1:7" ht="15">
      <c r="A908" s="126"/>
      <c r="B908" s="257"/>
      <c r="C908" s="95"/>
      <c r="D908" s="95"/>
      <c r="E908" s="95"/>
      <c r="F908" s="95"/>
      <c r="G908" s="258"/>
    </row>
    <row r="909" spans="1:7" ht="15">
      <c r="A909" s="126"/>
      <c r="B909" s="257"/>
      <c r="C909" s="95"/>
      <c r="D909" s="95"/>
      <c r="E909" s="95"/>
      <c r="F909" s="95"/>
      <c r="G909" s="258"/>
    </row>
    <row r="910" spans="1:7" ht="15">
      <c r="A910" s="126"/>
      <c r="B910" s="257"/>
      <c r="C910" s="95"/>
      <c r="D910" s="95"/>
      <c r="E910" s="95"/>
      <c r="F910" s="95"/>
      <c r="G910" s="258"/>
    </row>
    <row r="911" spans="1:7" ht="15">
      <c r="A911" s="126"/>
      <c r="B911" s="257"/>
      <c r="C911" s="95"/>
      <c r="D911" s="95"/>
      <c r="E911" s="95"/>
      <c r="F911" s="95"/>
      <c r="G911" s="258"/>
    </row>
    <row r="912" spans="1:7" ht="15">
      <c r="A912" s="126"/>
      <c r="B912" s="257"/>
      <c r="C912" s="95"/>
      <c r="D912" s="95"/>
      <c r="E912" s="95"/>
      <c r="F912" s="95"/>
      <c r="G912" s="258"/>
    </row>
    <row r="913" spans="1:7" ht="15">
      <c r="A913" s="126"/>
      <c r="B913" s="257"/>
      <c r="C913" s="95"/>
      <c r="D913" s="95"/>
      <c r="E913" s="95"/>
      <c r="F913" s="95"/>
      <c r="G913" s="258"/>
    </row>
    <row r="914" spans="1:7" ht="15">
      <c r="A914" s="126"/>
      <c r="B914" s="257"/>
      <c r="C914" s="95"/>
      <c r="D914" s="95"/>
      <c r="E914" s="95"/>
      <c r="F914" s="95"/>
      <c r="G914" s="258"/>
    </row>
    <row r="915" spans="1:7" ht="15">
      <c r="A915" s="126"/>
      <c r="B915" s="257"/>
      <c r="C915" s="95"/>
      <c r="D915" s="95"/>
      <c r="E915" s="95"/>
      <c r="F915" s="95"/>
      <c r="G915" s="258"/>
    </row>
    <row r="916" spans="1:7" ht="15">
      <c r="A916" s="126"/>
      <c r="B916" s="257"/>
      <c r="C916" s="95"/>
      <c r="D916" s="95"/>
      <c r="E916" s="95"/>
      <c r="F916" s="95"/>
      <c r="G916" s="258"/>
    </row>
    <row r="917" spans="1:7" ht="15">
      <c r="A917" s="126"/>
      <c r="B917" s="257"/>
      <c r="C917" s="95"/>
      <c r="D917" s="95"/>
      <c r="E917" s="95"/>
      <c r="F917" s="95"/>
      <c r="G917" s="258"/>
    </row>
    <row r="918" spans="1:7" ht="15">
      <c r="A918" s="126"/>
      <c r="B918" s="257"/>
      <c r="C918" s="95"/>
      <c r="D918" s="95"/>
      <c r="E918" s="95"/>
      <c r="F918" s="95"/>
      <c r="G918" s="258"/>
    </row>
    <row r="919" spans="1:7" ht="15">
      <c r="A919" s="126"/>
      <c r="B919" s="257"/>
      <c r="C919" s="95"/>
      <c r="D919" s="95"/>
      <c r="E919" s="95"/>
      <c r="F919" s="95"/>
      <c r="G919" s="258"/>
    </row>
    <row r="920" spans="1:7" ht="15">
      <c r="A920" s="126"/>
      <c r="B920" s="257"/>
      <c r="C920" s="95"/>
      <c r="D920" s="95"/>
      <c r="E920" s="95"/>
      <c r="F920" s="95"/>
      <c r="G920" s="258"/>
    </row>
    <row r="921" spans="1:7" ht="15">
      <c r="A921" s="126"/>
      <c r="B921" s="257"/>
      <c r="C921" s="95"/>
      <c r="D921" s="95"/>
      <c r="E921" s="95"/>
      <c r="F921" s="95"/>
      <c r="G921" s="258"/>
    </row>
    <row r="922" spans="1:7" ht="15">
      <c r="A922" s="126"/>
      <c r="B922" s="257"/>
      <c r="C922" s="95"/>
      <c r="D922" s="95"/>
      <c r="E922" s="95"/>
      <c r="F922" s="95"/>
      <c r="G922" s="258"/>
    </row>
    <row r="923" spans="1:7" ht="15">
      <c r="A923" s="126"/>
      <c r="B923" s="257"/>
      <c r="C923" s="95"/>
      <c r="D923" s="95"/>
      <c r="E923" s="95"/>
      <c r="F923" s="95"/>
      <c r="G923" s="258"/>
    </row>
    <row r="924" spans="1:7" ht="15">
      <c r="A924" s="126"/>
      <c r="B924" s="257"/>
      <c r="C924" s="95"/>
      <c r="D924" s="95"/>
      <c r="E924" s="95"/>
      <c r="F924" s="95"/>
      <c r="G924" s="258"/>
    </row>
    <row r="925" spans="1:7" ht="15">
      <c r="A925" s="126"/>
      <c r="B925" s="257"/>
      <c r="C925" s="95"/>
      <c r="D925" s="95"/>
      <c r="E925" s="95"/>
      <c r="F925" s="95"/>
      <c r="G925" s="258"/>
    </row>
    <row r="926" spans="1:7" ht="15">
      <c r="A926" s="126"/>
      <c r="B926" s="257"/>
      <c r="C926" s="95"/>
      <c r="D926" s="95"/>
      <c r="E926" s="95"/>
      <c r="F926" s="95"/>
      <c r="G926" s="258"/>
    </row>
    <row r="927" spans="1:7" ht="15">
      <c r="A927" s="126"/>
      <c r="B927" s="257"/>
      <c r="C927" s="95"/>
      <c r="D927" s="95"/>
      <c r="E927" s="95"/>
      <c r="F927" s="95"/>
      <c r="G927" s="258"/>
    </row>
    <row r="928" spans="1:7" ht="15">
      <c r="A928" s="126"/>
      <c r="B928" s="257"/>
      <c r="C928" s="95"/>
      <c r="D928" s="95"/>
      <c r="E928" s="95"/>
      <c r="F928" s="95"/>
      <c r="G928" s="258"/>
    </row>
    <row r="929" spans="1:7" ht="15">
      <c r="A929" s="126"/>
      <c r="B929" s="257"/>
      <c r="C929" s="95"/>
      <c r="D929" s="95"/>
      <c r="E929" s="95"/>
      <c r="F929" s="95"/>
      <c r="G929" s="258"/>
    </row>
    <row r="930" spans="1:7" ht="15">
      <c r="A930" s="126"/>
      <c r="B930" s="257"/>
      <c r="C930" s="95"/>
      <c r="D930" s="95"/>
      <c r="E930" s="95"/>
      <c r="F930" s="95"/>
      <c r="G930" s="258"/>
    </row>
    <row r="931" spans="1:7" ht="15">
      <c r="A931" s="126"/>
      <c r="B931" s="257"/>
      <c r="C931" s="95"/>
      <c r="D931" s="95"/>
      <c r="E931" s="95"/>
      <c r="F931" s="95"/>
      <c r="G931" s="258"/>
    </row>
    <row r="932" spans="1:7" ht="15">
      <c r="A932" s="126"/>
      <c r="B932" s="257"/>
      <c r="C932" s="95"/>
      <c r="D932" s="95"/>
      <c r="E932" s="95"/>
      <c r="F932" s="95"/>
      <c r="G932" s="258"/>
    </row>
    <row r="933" spans="1:7" ht="15">
      <c r="A933" s="126"/>
      <c r="B933" s="257"/>
      <c r="C933" s="95"/>
      <c r="D933" s="95"/>
      <c r="E933" s="95"/>
      <c r="F933" s="95"/>
      <c r="G933" s="258"/>
    </row>
    <row r="934" spans="1:7" ht="15">
      <c r="A934" s="126"/>
      <c r="B934" s="257"/>
      <c r="C934" s="95"/>
      <c r="D934" s="95"/>
      <c r="E934" s="95"/>
      <c r="F934" s="95"/>
      <c r="G934" s="258"/>
    </row>
    <row r="935" spans="1:7" ht="15">
      <c r="A935" s="126"/>
      <c r="B935" s="257"/>
      <c r="C935" s="95"/>
      <c r="D935" s="95"/>
      <c r="E935" s="95"/>
      <c r="F935" s="95"/>
      <c r="G935" s="258"/>
    </row>
    <row r="936" spans="1:7" ht="15">
      <c r="A936" s="126"/>
      <c r="B936" s="257"/>
      <c r="C936" s="95"/>
      <c r="D936" s="95"/>
      <c r="E936" s="95"/>
      <c r="F936" s="95"/>
      <c r="G936" s="258"/>
    </row>
    <row r="937" spans="1:7" ht="15">
      <c r="A937" s="126"/>
      <c r="B937" s="257"/>
      <c r="C937" s="95"/>
      <c r="D937" s="95"/>
      <c r="E937" s="95"/>
      <c r="F937" s="95"/>
      <c r="G937" s="258"/>
    </row>
    <row r="938" spans="1:7" ht="15">
      <c r="A938" s="126"/>
      <c r="B938" s="257"/>
      <c r="C938" s="95"/>
      <c r="D938" s="95"/>
      <c r="E938" s="95"/>
      <c r="F938" s="95"/>
      <c r="G938" s="258"/>
    </row>
    <row r="939" spans="1:7" ht="15">
      <c r="A939" s="126"/>
      <c r="B939" s="257"/>
      <c r="C939" s="95"/>
      <c r="D939" s="95"/>
      <c r="E939" s="95"/>
      <c r="F939" s="95"/>
      <c r="G939" s="258"/>
    </row>
    <row r="940" spans="1:7" ht="15">
      <c r="A940" s="126"/>
      <c r="B940" s="257"/>
      <c r="C940" s="95"/>
      <c r="D940" s="95"/>
      <c r="E940" s="95"/>
      <c r="F940" s="95"/>
      <c r="G940" s="258"/>
    </row>
    <row r="941" spans="1:7" ht="15">
      <c r="A941" s="126"/>
      <c r="B941" s="257"/>
      <c r="C941" s="95"/>
      <c r="D941" s="95"/>
      <c r="E941" s="95"/>
      <c r="F941" s="95"/>
      <c r="G941" s="258"/>
    </row>
    <row r="942" spans="1:7" ht="15">
      <c r="A942" s="126"/>
      <c r="B942" s="257"/>
      <c r="C942" s="95"/>
      <c r="D942" s="95"/>
      <c r="E942" s="95"/>
      <c r="F942" s="95"/>
      <c r="G942" s="258"/>
    </row>
    <row r="943" spans="1:7" ht="15">
      <c r="A943" s="126"/>
      <c r="B943" s="257"/>
      <c r="C943" s="95"/>
      <c r="D943" s="95"/>
      <c r="E943" s="95"/>
      <c r="F943" s="95"/>
      <c r="G943" s="258"/>
    </row>
    <row r="944" spans="1:7" ht="15">
      <c r="A944" s="126"/>
      <c r="B944" s="257"/>
      <c r="C944" s="95"/>
      <c r="D944" s="95"/>
      <c r="E944" s="95"/>
      <c r="F944" s="95"/>
      <c r="G944" s="258"/>
    </row>
    <row r="945" spans="1:7" ht="15">
      <c r="A945" s="126"/>
      <c r="B945" s="257"/>
      <c r="C945" s="95"/>
      <c r="D945" s="95"/>
      <c r="E945" s="95"/>
      <c r="F945" s="95"/>
      <c r="G945" s="258"/>
    </row>
    <row r="946" spans="1:7" ht="15">
      <c r="A946" s="126"/>
      <c r="B946" s="257"/>
      <c r="C946" s="95"/>
      <c r="D946" s="95"/>
      <c r="E946" s="95"/>
      <c r="F946" s="95"/>
      <c r="G946" s="258"/>
    </row>
    <row r="947" spans="1:7" ht="15">
      <c r="A947" s="126"/>
      <c r="B947" s="257"/>
      <c r="C947" s="95"/>
      <c r="D947" s="95"/>
      <c r="E947" s="95"/>
      <c r="F947" s="95"/>
      <c r="G947" s="258"/>
    </row>
    <row r="948" spans="1:7" ht="15">
      <c r="A948" s="126"/>
      <c r="B948" s="257"/>
      <c r="C948" s="95"/>
      <c r="D948" s="95"/>
      <c r="E948" s="95"/>
      <c r="F948" s="95"/>
      <c r="G948" s="258"/>
    </row>
    <row r="949" spans="1:7" ht="15">
      <c r="A949" s="126"/>
      <c r="B949" s="257"/>
      <c r="C949" s="95"/>
      <c r="D949" s="95"/>
      <c r="E949" s="95"/>
      <c r="F949" s="95"/>
      <c r="G949" s="258"/>
    </row>
    <row r="950" spans="1:7" ht="15">
      <c r="A950" s="126"/>
      <c r="B950" s="257"/>
      <c r="C950" s="95"/>
      <c r="D950" s="95"/>
      <c r="E950" s="95"/>
      <c r="F950" s="95"/>
      <c r="G950" s="258"/>
    </row>
    <row r="951" spans="1:7" ht="15">
      <c r="A951" s="126"/>
      <c r="B951" s="257"/>
      <c r="C951" s="95"/>
      <c r="D951" s="95"/>
      <c r="E951" s="95"/>
      <c r="F951" s="95"/>
      <c r="G951" s="258"/>
    </row>
    <row r="952" spans="1:7" ht="15">
      <c r="A952" s="126"/>
      <c r="B952" s="257"/>
      <c r="C952" s="95"/>
      <c r="D952" s="95"/>
      <c r="E952" s="95"/>
      <c r="F952" s="95"/>
      <c r="G952" s="258"/>
    </row>
    <row r="953" spans="1:7" ht="15">
      <c r="A953" s="126"/>
      <c r="B953" s="257"/>
      <c r="C953" s="95"/>
      <c r="D953" s="95"/>
      <c r="E953" s="95"/>
      <c r="F953" s="95"/>
      <c r="G953" s="258"/>
    </row>
    <row r="954" spans="1:7" ht="15">
      <c r="A954" s="126"/>
      <c r="B954" s="257"/>
      <c r="C954" s="95"/>
      <c r="D954" s="95"/>
      <c r="E954" s="95"/>
      <c r="F954" s="95"/>
      <c r="G954" s="258"/>
    </row>
    <row r="955" spans="1:7" ht="15">
      <c r="A955" s="126"/>
      <c r="B955" s="257"/>
      <c r="C955" s="95"/>
      <c r="D955" s="95"/>
      <c r="E955" s="95"/>
      <c r="F955" s="95"/>
      <c r="G955" s="258"/>
    </row>
    <row r="956" spans="1:7" ht="15">
      <c r="A956" s="126"/>
      <c r="B956" s="257"/>
      <c r="C956" s="95"/>
      <c r="D956" s="95"/>
      <c r="E956" s="95"/>
      <c r="F956" s="95"/>
      <c r="G956" s="258"/>
    </row>
    <row r="957" spans="1:7" ht="15">
      <c r="A957" s="126"/>
      <c r="B957" s="257"/>
      <c r="C957" s="95"/>
      <c r="D957" s="95"/>
      <c r="E957" s="95"/>
      <c r="F957" s="95"/>
      <c r="G957" s="258"/>
    </row>
    <row r="958" spans="1:7" ht="15">
      <c r="A958" s="126"/>
      <c r="B958" s="257"/>
      <c r="C958" s="95"/>
      <c r="D958" s="95"/>
      <c r="E958" s="95"/>
      <c r="F958" s="95"/>
      <c r="G958" s="258"/>
    </row>
    <row r="959" spans="1:7" ht="15">
      <c r="A959" s="126"/>
      <c r="B959" s="257"/>
      <c r="C959" s="95"/>
      <c r="D959" s="95"/>
      <c r="E959" s="95"/>
      <c r="F959" s="95"/>
      <c r="G959" s="258"/>
    </row>
    <row r="960" spans="1:7" ht="15">
      <c r="A960" s="126"/>
      <c r="B960" s="257"/>
      <c r="C960" s="95"/>
      <c r="D960" s="95"/>
      <c r="E960" s="95"/>
      <c r="F960" s="95"/>
      <c r="G960" s="258"/>
    </row>
    <row r="961" spans="1:7" ht="15">
      <c r="A961" s="126"/>
      <c r="B961" s="257"/>
      <c r="C961" s="95"/>
      <c r="D961" s="95"/>
      <c r="E961" s="95"/>
      <c r="F961" s="95"/>
      <c r="G961" s="258"/>
    </row>
    <row r="962" spans="1:7" ht="15">
      <c r="A962" s="126"/>
      <c r="B962" s="257"/>
      <c r="C962" s="95"/>
      <c r="D962" s="95"/>
      <c r="E962" s="95"/>
      <c r="F962" s="95"/>
      <c r="G962" s="258"/>
    </row>
    <row r="963" spans="1:7" ht="15">
      <c r="A963" s="126"/>
      <c r="B963" s="257"/>
      <c r="C963" s="95"/>
      <c r="D963" s="95"/>
      <c r="E963" s="95"/>
      <c r="F963" s="95"/>
      <c r="G963" s="258"/>
    </row>
    <row r="964" spans="1:7" ht="15">
      <c r="A964" s="126"/>
      <c r="B964" s="257"/>
      <c r="C964" s="95"/>
      <c r="D964" s="95"/>
      <c r="E964" s="95"/>
      <c r="F964" s="95"/>
      <c r="G964" s="258"/>
    </row>
    <row r="965" spans="1:7" ht="15">
      <c r="A965" s="126"/>
      <c r="B965" s="257"/>
      <c r="C965" s="95"/>
      <c r="D965" s="95"/>
      <c r="E965" s="95"/>
      <c r="F965" s="95"/>
      <c r="G965" s="258"/>
    </row>
    <row r="966" spans="1:7" ht="15">
      <c r="A966" s="126"/>
      <c r="B966" s="257"/>
      <c r="C966" s="95"/>
      <c r="D966" s="95"/>
      <c r="E966" s="95"/>
      <c r="F966" s="95"/>
      <c r="G966" s="258"/>
    </row>
    <row r="967" spans="1:7" ht="15">
      <c r="A967" s="126"/>
      <c r="B967" s="257"/>
      <c r="C967" s="95"/>
      <c r="D967" s="95"/>
      <c r="E967" s="95"/>
      <c r="F967" s="95"/>
      <c r="G967" s="258"/>
    </row>
    <row r="968" spans="1:7" ht="15">
      <c r="A968" s="126"/>
      <c r="B968" s="257"/>
      <c r="C968" s="95"/>
      <c r="D968" s="95"/>
      <c r="E968" s="95"/>
      <c r="F968" s="95"/>
      <c r="G968" s="258"/>
    </row>
    <row r="969" spans="1:7" ht="15">
      <c r="A969" s="126"/>
      <c r="B969" s="257"/>
      <c r="C969" s="95"/>
      <c r="D969" s="95"/>
      <c r="E969" s="95"/>
      <c r="F969" s="95"/>
      <c r="G969" s="258"/>
    </row>
    <row r="970" spans="1:7" ht="15">
      <c r="A970" s="126"/>
      <c r="B970" s="257"/>
      <c r="C970" s="95"/>
      <c r="D970" s="95"/>
      <c r="E970" s="95"/>
      <c r="F970" s="95"/>
      <c r="G970" s="258"/>
    </row>
    <row r="971" spans="1:7" ht="15">
      <c r="A971" s="126"/>
      <c r="B971" s="257"/>
      <c r="C971" s="95"/>
      <c r="D971" s="95"/>
      <c r="E971" s="95"/>
      <c r="F971" s="95"/>
      <c r="G971" s="258"/>
    </row>
    <row r="972" spans="1:7" ht="15">
      <c r="A972" s="126"/>
      <c r="B972" s="257"/>
      <c r="C972" s="95"/>
      <c r="D972" s="95"/>
      <c r="E972" s="95"/>
      <c r="F972" s="95"/>
      <c r="G972" s="258"/>
    </row>
    <row r="973" spans="1:7" ht="15">
      <c r="A973" s="126"/>
      <c r="B973" s="257"/>
      <c r="C973" s="95"/>
      <c r="D973" s="95"/>
      <c r="E973" s="95"/>
      <c r="F973" s="95"/>
      <c r="G973" s="258"/>
    </row>
    <row r="974" spans="1:7" ht="15">
      <c r="A974" s="126"/>
      <c r="B974" s="257"/>
      <c r="C974" s="95"/>
      <c r="D974" s="95"/>
      <c r="E974" s="95"/>
      <c r="F974" s="95"/>
      <c r="G974" s="258"/>
    </row>
    <row r="975" spans="1:7" ht="15">
      <c r="A975" s="126"/>
      <c r="B975" s="257"/>
      <c r="C975" s="95"/>
      <c r="D975" s="95"/>
      <c r="E975" s="95"/>
      <c r="F975" s="95"/>
      <c r="G975" s="258"/>
    </row>
    <row r="976" spans="1:7" ht="15">
      <c r="A976" s="126"/>
      <c r="B976" s="257"/>
      <c r="C976" s="95"/>
      <c r="D976" s="95"/>
      <c r="E976" s="95"/>
      <c r="F976" s="95"/>
      <c r="G976" s="258"/>
    </row>
    <row r="977" spans="1:7" ht="15">
      <c r="A977" s="126"/>
      <c r="B977" s="257"/>
      <c r="C977" s="95"/>
      <c r="D977" s="95"/>
      <c r="E977" s="95"/>
      <c r="F977" s="95"/>
      <c r="G977" s="258"/>
    </row>
    <row r="978" spans="1:7" ht="15">
      <c r="A978" s="126"/>
      <c r="B978" s="257"/>
      <c r="C978" s="95"/>
      <c r="D978" s="95"/>
      <c r="E978" s="95"/>
      <c r="F978" s="95"/>
      <c r="G978" s="258"/>
    </row>
    <row r="979" spans="1:7" ht="15">
      <c r="A979" s="126"/>
      <c r="B979" s="257"/>
      <c r="C979" s="95"/>
      <c r="D979" s="95"/>
      <c r="E979" s="95"/>
      <c r="F979" s="95"/>
      <c r="G979" s="258"/>
    </row>
    <row r="980" spans="1:7" ht="15">
      <c r="A980" s="126"/>
      <c r="B980" s="257"/>
      <c r="C980" s="95"/>
      <c r="D980" s="95"/>
      <c r="E980" s="95"/>
      <c r="F980" s="95"/>
      <c r="G980" s="258"/>
    </row>
    <row r="981" spans="1:7" ht="15">
      <c r="A981" s="126"/>
      <c r="B981" s="257"/>
      <c r="C981" s="95"/>
      <c r="D981" s="95"/>
      <c r="E981" s="95"/>
      <c r="F981" s="95"/>
      <c r="G981" s="258"/>
    </row>
    <row r="982" spans="1:7" ht="15">
      <c r="A982" s="126"/>
      <c r="B982" s="257"/>
      <c r="C982" s="95"/>
      <c r="D982" s="95"/>
      <c r="E982" s="95"/>
      <c r="F982" s="95"/>
      <c r="G982" s="258"/>
    </row>
    <row r="983" spans="1:7" ht="15">
      <c r="A983" s="126"/>
      <c r="B983" s="257"/>
      <c r="C983" s="95"/>
      <c r="D983" s="95"/>
      <c r="E983" s="95"/>
      <c r="F983" s="95"/>
      <c r="G983" s="258"/>
    </row>
    <row r="984" spans="1:7" ht="15">
      <c r="A984" s="126"/>
      <c r="B984" s="257"/>
      <c r="C984" s="95"/>
      <c r="D984" s="95"/>
      <c r="E984" s="95"/>
      <c r="F984" s="95"/>
      <c r="G984" s="258"/>
    </row>
    <row r="985" spans="1:7" ht="15">
      <c r="A985" s="126"/>
      <c r="B985" s="257"/>
      <c r="C985" s="95"/>
      <c r="D985" s="95"/>
      <c r="E985" s="95"/>
      <c r="F985" s="95"/>
      <c r="G985" s="258"/>
    </row>
    <row r="986" spans="1:7" ht="15">
      <c r="A986" s="126"/>
      <c r="B986" s="257"/>
      <c r="C986" s="95"/>
      <c r="D986" s="95"/>
      <c r="E986" s="95"/>
      <c r="F986" s="95"/>
      <c r="G986" s="258"/>
    </row>
    <row r="987" spans="1:7" ht="15">
      <c r="A987" s="126"/>
      <c r="B987" s="257"/>
      <c r="C987" s="95"/>
      <c r="D987" s="95"/>
      <c r="E987" s="95"/>
      <c r="F987" s="95"/>
      <c r="G987" s="258"/>
    </row>
    <row r="988" spans="1:7" ht="15">
      <c r="A988" s="126"/>
      <c r="B988" s="257"/>
      <c r="C988" s="95"/>
      <c r="D988" s="95"/>
      <c r="E988" s="95"/>
      <c r="F988" s="95"/>
      <c r="G988" s="258"/>
    </row>
    <row r="989" spans="1:7" ht="15">
      <c r="A989" s="126"/>
      <c r="B989" s="257"/>
      <c r="C989" s="95"/>
      <c r="D989" s="95"/>
      <c r="E989" s="95"/>
      <c r="F989" s="95"/>
      <c r="G989" s="258"/>
    </row>
    <row r="990" spans="1:7" ht="15">
      <c r="A990" s="126"/>
      <c r="B990" s="257"/>
      <c r="C990" s="95"/>
      <c r="D990" s="95"/>
      <c r="E990" s="95"/>
      <c r="F990" s="95"/>
      <c r="G990" s="258"/>
    </row>
    <row r="991" spans="1:7" ht="15">
      <c r="A991" s="126"/>
      <c r="B991" s="257"/>
      <c r="C991" s="95"/>
      <c r="D991" s="95"/>
      <c r="E991" s="95"/>
      <c r="F991" s="95"/>
      <c r="G991" s="258"/>
    </row>
    <row r="992" spans="1:7" ht="15">
      <c r="A992" s="126"/>
      <c r="B992" s="257"/>
      <c r="C992" s="95"/>
      <c r="D992" s="95"/>
      <c r="E992" s="95"/>
      <c r="F992" s="95"/>
      <c r="G992" s="258"/>
    </row>
    <row r="993" spans="1:7" ht="15">
      <c r="A993" s="126"/>
      <c r="B993" s="257"/>
      <c r="C993" s="95"/>
      <c r="D993" s="95"/>
      <c r="E993" s="95"/>
      <c r="F993" s="95"/>
      <c r="G993" s="258"/>
    </row>
    <row r="994" spans="1:7" ht="15">
      <c r="A994" s="126"/>
      <c r="B994" s="257"/>
      <c r="C994" s="95"/>
      <c r="D994" s="95"/>
      <c r="E994" s="95"/>
      <c r="F994" s="95"/>
      <c r="G994" s="258"/>
    </row>
    <row r="995" spans="1:7" ht="15">
      <c r="A995" s="126"/>
      <c r="B995" s="257"/>
      <c r="C995" s="95"/>
      <c r="D995" s="95"/>
      <c r="E995" s="95"/>
      <c r="F995" s="95"/>
      <c r="G995" s="258"/>
    </row>
    <row r="996" spans="1:7" ht="15">
      <c r="A996" s="126"/>
      <c r="B996" s="257"/>
      <c r="C996" s="95"/>
      <c r="D996" s="95"/>
      <c r="E996" s="95"/>
      <c r="F996" s="95"/>
      <c r="G996" s="258"/>
    </row>
    <row r="997" spans="1:7" ht="15">
      <c r="A997" s="126"/>
      <c r="B997" s="257"/>
      <c r="C997" s="95"/>
      <c r="D997" s="95"/>
      <c r="E997" s="95"/>
      <c r="F997" s="95"/>
      <c r="G997" s="258"/>
    </row>
    <row r="998" spans="1:7" ht="15">
      <c r="A998" s="126"/>
      <c r="B998" s="257"/>
      <c r="C998" s="95"/>
      <c r="D998" s="95"/>
      <c r="E998" s="95"/>
      <c r="F998" s="95"/>
      <c r="G998" s="258"/>
    </row>
    <row r="999" spans="1:7" ht="15">
      <c r="A999" s="126"/>
      <c r="B999" s="257"/>
      <c r="C999" s="95"/>
      <c r="D999" s="95"/>
      <c r="E999" s="95"/>
      <c r="F999" s="95"/>
      <c r="G999" s="258"/>
    </row>
    <row r="1000" spans="1:7" ht="15">
      <c r="A1000" s="126"/>
      <c r="B1000" s="257"/>
      <c r="C1000" s="95"/>
      <c r="D1000" s="95"/>
      <c r="E1000" s="95"/>
      <c r="F1000" s="95"/>
      <c r="G1000" s="258"/>
    </row>
    <row r="1001" spans="1:7" ht="15">
      <c r="A1001" s="126"/>
      <c r="B1001" s="257"/>
      <c r="C1001" s="95"/>
      <c r="D1001" s="95"/>
      <c r="E1001" s="95"/>
      <c r="F1001" s="95"/>
      <c r="G1001" s="258"/>
    </row>
    <row r="1002" spans="1:7" ht="15">
      <c r="A1002" s="126"/>
      <c r="B1002" s="257"/>
      <c r="C1002" s="95"/>
      <c r="D1002" s="95"/>
      <c r="E1002" s="95"/>
      <c r="F1002" s="95"/>
      <c r="G1002" s="258"/>
    </row>
    <row r="1003" spans="1:7" ht="15">
      <c r="A1003" s="126"/>
      <c r="B1003" s="257"/>
      <c r="C1003" s="95"/>
      <c r="D1003" s="95"/>
      <c r="E1003" s="95"/>
      <c r="F1003" s="95"/>
      <c r="G1003" s="258"/>
    </row>
    <row r="1004" spans="1:7" ht="15">
      <c r="A1004" s="126"/>
      <c r="B1004" s="257"/>
      <c r="C1004" s="95"/>
      <c r="D1004" s="95"/>
      <c r="E1004" s="95"/>
      <c r="F1004" s="95"/>
      <c r="G1004" s="258"/>
    </row>
    <row r="1005" spans="1:7" ht="15">
      <c r="A1005" s="126"/>
      <c r="B1005" s="257"/>
      <c r="C1005" s="95"/>
      <c r="D1005" s="95"/>
      <c r="E1005" s="95"/>
      <c r="F1005" s="95"/>
      <c r="G1005" s="258"/>
    </row>
    <row r="1006" spans="1:7" ht="15">
      <c r="A1006" s="126"/>
      <c r="B1006" s="257"/>
      <c r="C1006" s="95"/>
      <c r="D1006" s="95"/>
      <c r="E1006" s="95"/>
      <c r="F1006" s="95"/>
      <c r="G1006" s="258"/>
    </row>
    <row r="1007" spans="1:7" ht="15">
      <c r="A1007" s="126"/>
      <c r="B1007" s="257"/>
      <c r="C1007" s="95"/>
      <c r="D1007" s="95"/>
      <c r="E1007" s="95"/>
      <c r="F1007" s="95"/>
      <c r="G1007" s="258"/>
    </row>
    <row r="1008" spans="1:7" ht="15">
      <c r="A1008" s="126"/>
      <c r="B1008" s="257"/>
      <c r="C1008" s="95"/>
      <c r="D1008" s="95"/>
      <c r="E1008" s="95"/>
      <c r="F1008" s="95"/>
      <c r="G1008" s="258"/>
    </row>
    <row r="1009" spans="1:7" ht="15">
      <c r="A1009" s="126"/>
      <c r="B1009" s="257"/>
      <c r="C1009" s="95"/>
      <c r="D1009" s="95"/>
      <c r="E1009" s="95"/>
      <c r="F1009" s="95"/>
      <c r="G1009" s="258"/>
    </row>
    <row r="1010" spans="1:7" ht="15">
      <c r="A1010" s="126"/>
      <c r="B1010" s="257"/>
      <c r="C1010" s="95"/>
      <c r="D1010" s="95"/>
      <c r="E1010" s="95"/>
      <c r="F1010" s="95"/>
      <c r="G1010" s="258"/>
    </row>
    <row r="1011" spans="1:7" ht="15">
      <c r="A1011" s="126"/>
      <c r="B1011" s="257"/>
      <c r="C1011" s="95"/>
      <c r="D1011" s="95"/>
      <c r="E1011" s="95"/>
      <c r="F1011" s="95"/>
      <c r="G1011" s="258"/>
    </row>
    <row r="1012" spans="1:7" ht="15">
      <c r="A1012" s="126"/>
      <c r="B1012" s="257"/>
      <c r="C1012" s="95"/>
      <c r="D1012" s="95"/>
      <c r="E1012" s="95"/>
      <c r="F1012" s="95"/>
      <c r="G1012" s="258"/>
    </row>
    <row r="1013" spans="1:7" ht="15">
      <c r="A1013" s="126"/>
      <c r="B1013" s="257"/>
      <c r="C1013" s="95"/>
      <c r="D1013" s="95"/>
      <c r="E1013" s="95"/>
      <c r="F1013" s="95"/>
      <c r="G1013" s="258"/>
    </row>
    <row r="1014" spans="1:7" ht="15">
      <c r="A1014" s="126"/>
      <c r="B1014" s="257"/>
      <c r="C1014" s="95"/>
      <c r="D1014" s="95"/>
      <c r="E1014" s="95"/>
      <c r="F1014" s="95"/>
      <c r="G1014" s="258"/>
    </row>
    <row r="1015" spans="1:7" ht="15">
      <c r="A1015" s="126"/>
      <c r="B1015" s="257"/>
      <c r="C1015" s="95"/>
      <c r="D1015" s="95"/>
      <c r="E1015" s="95"/>
      <c r="F1015" s="95"/>
      <c r="G1015" s="258"/>
    </row>
    <row r="1016" spans="1:7" ht="15">
      <c r="A1016" s="126"/>
      <c r="B1016" s="257"/>
      <c r="C1016" s="95"/>
      <c r="D1016" s="95"/>
      <c r="E1016" s="95"/>
      <c r="F1016" s="95"/>
      <c r="G1016" s="258"/>
    </row>
    <row r="1017" spans="1:7" ht="15">
      <c r="A1017" s="126"/>
      <c r="B1017" s="257"/>
      <c r="C1017" s="95"/>
      <c r="D1017" s="95"/>
      <c r="E1017" s="95"/>
      <c r="F1017" s="95"/>
      <c r="G1017" s="258"/>
    </row>
    <row r="1018" spans="1:7" ht="15">
      <c r="A1018" s="126"/>
      <c r="B1018" s="257"/>
      <c r="C1018" s="95"/>
      <c r="D1018" s="95"/>
      <c r="E1018" s="95"/>
      <c r="F1018" s="95"/>
      <c r="G1018" s="258"/>
    </row>
    <row r="1019" spans="1:7" ht="15">
      <c r="A1019" s="126"/>
      <c r="B1019" s="257"/>
      <c r="C1019" s="95"/>
      <c r="D1019" s="95"/>
      <c r="E1019" s="95"/>
      <c r="F1019" s="95"/>
      <c r="G1019" s="258"/>
    </row>
    <row r="1020" spans="1:7" ht="15">
      <c r="A1020" s="126"/>
      <c r="B1020" s="257"/>
      <c r="C1020" s="95"/>
      <c r="D1020" s="95"/>
      <c r="E1020" s="95"/>
      <c r="F1020" s="95"/>
      <c r="G1020" s="258"/>
    </row>
    <row r="1021" spans="1:7" ht="15">
      <c r="A1021" s="126"/>
      <c r="B1021" s="257"/>
      <c r="C1021" s="95"/>
      <c r="D1021" s="95"/>
      <c r="E1021" s="95"/>
      <c r="F1021" s="95"/>
      <c r="G1021" s="258"/>
    </row>
    <row r="1022" spans="1:7" ht="15">
      <c r="A1022" s="126"/>
      <c r="B1022" s="257"/>
      <c r="C1022" s="95"/>
      <c r="D1022" s="95"/>
      <c r="E1022" s="95"/>
      <c r="F1022" s="95"/>
      <c r="G1022" s="258"/>
    </row>
    <row r="1023" spans="1:7" ht="15">
      <c r="A1023" s="126"/>
      <c r="B1023" s="257"/>
      <c r="C1023" s="95"/>
      <c r="D1023" s="95"/>
      <c r="E1023" s="95"/>
      <c r="F1023" s="95"/>
      <c r="G1023" s="258"/>
    </row>
    <row r="1024" spans="1:7" ht="15">
      <c r="A1024" s="126"/>
      <c r="B1024" s="257"/>
      <c r="C1024" s="95"/>
      <c r="D1024" s="95"/>
      <c r="E1024" s="95"/>
      <c r="F1024" s="95"/>
      <c r="G1024" s="258"/>
    </row>
    <row r="1025" spans="1:7" ht="15">
      <c r="A1025" s="126"/>
      <c r="B1025" s="257"/>
      <c r="C1025" s="95"/>
      <c r="D1025" s="95"/>
      <c r="E1025" s="95"/>
      <c r="F1025" s="95"/>
      <c r="G1025" s="258"/>
    </row>
    <row r="1026" spans="1:7" ht="15">
      <c r="A1026" s="126"/>
      <c r="B1026" s="257"/>
      <c r="C1026" s="95"/>
      <c r="D1026" s="95"/>
      <c r="E1026" s="95"/>
      <c r="F1026" s="95"/>
      <c r="G1026" s="258"/>
    </row>
    <row r="1027" spans="1:7" ht="15">
      <c r="A1027" s="126"/>
      <c r="B1027" s="257"/>
      <c r="C1027" s="95"/>
      <c r="D1027" s="95"/>
      <c r="E1027" s="95"/>
      <c r="F1027" s="95"/>
      <c r="G1027" s="258"/>
    </row>
    <row r="1028" spans="1:7" ht="15">
      <c r="A1028" s="126"/>
      <c r="B1028" s="257"/>
      <c r="C1028" s="95"/>
      <c r="D1028" s="95"/>
      <c r="E1028" s="95"/>
      <c r="F1028" s="95"/>
      <c r="G1028" s="258"/>
    </row>
    <row r="1029" spans="1:7" ht="15">
      <c r="A1029" s="126"/>
      <c r="B1029" s="257"/>
      <c r="C1029" s="95"/>
      <c r="D1029" s="95"/>
      <c r="E1029" s="95"/>
      <c r="F1029" s="95"/>
      <c r="G1029" s="258"/>
    </row>
    <row r="1030" spans="1:7" ht="15">
      <c r="A1030" s="126"/>
      <c r="B1030" s="257"/>
      <c r="C1030" s="95"/>
      <c r="D1030" s="95"/>
      <c r="E1030" s="95"/>
      <c r="F1030" s="95"/>
      <c r="G1030" s="258"/>
    </row>
    <row r="1031" spans="1:7" ht="15">
      <c r="A1031" s="126"/>
      <c r="B1031" s="257"/>
      <c r="C1031" s="95"/>
      <c r="D1031" s="95"/>
      <c r="E1031" s="95"/>
      <c r="F1031" s="95"/>
      <c r="G1031" s="258"/>
    </row>
    <row r="1032" spans="1:7" ht="15">
      <c r="A1032" s="126"/>
      <c r="B1032" s="257"/>
      <c r="C1032" s="95"/>
      <c r="D1032" s="95"/>
      <c r="E1032" s="95"/>
      <c r="F1032" s="95"/>
      <c r="G1032" s="258"/>
    </row>
    <row r="1033" spans="1:7" ht="15">
      <c r="A1033" s="126"/>
      <c r="B1033" s="257"/>
      <c r="C1033" s="95"/>
      <c r="D1033" s="95"/>
      <c r="E1033" s="95"/>
      <c r="F1033" s="95"/>
      <c r="G1033" s="258"/>
    </row>
    <row r="1034" spans="1:7" ht="15">
      <c r="A1034" s="126"/>
      <c r="B1034" s="257"/>
      <c r="C1034" s="95"/>
      <c r="D1034" s="95"/>
      <c r="E1034" s="95"/>
      <c r="F1034" s="95"/>
      <c r="G1034" s="258"/>
    </row>
    <row r="1035" spans="1:7" ht="15">
      <c r="A1035" s="126"/>
      <c r="B1035" s="257"/>
      <c r="C1035" s="95"/>
      <c r="D1035" s="95"/>
      <c r="E1035" s="95"/>
      <c r="F1035" s="95"/>
      <c r="G1035" s="258"/>
    </row>
    <row r="1036" spans="1:7" ht="15">
      <c r="A1036" s="126"/>
      <c r="B1036" s="257"/>
      <c r="C1036" s="95"/>
      <c r="D1036" s="95"/>
      <c r="E1036" s="95"/>
      <c r="F1036" s="95"/>
      <c r="G1036" s="258"/>
    </row>
    <row r="1037" spans="1:7" ht="15">
      <c r="A1037" s="126"/>
      <c r="B1037" s="257"/>
      <c r="C1037" s="95"/>
      <c r="D1037" s="95"/>
      <c r="E1037" s="95"/>
      <c r="F1037" s="95"/>
      <c r="G1037" s="258"/>
    </row>
    <row r="1038" spans="1:7" ht="15">
      <c r="A1038" s="126"/>
      <c r="B1038" s="257"/>
      <c r="C1038" s="95"/>
      <c r="D1038" s="95"/>
      <c r="E1038" s="95"/>
      <c r="F1038" s="95"/>
      <c r="G1038" s="258"/>
    </row>
    <row r="1039" spans="1:7" ht="15">
      <c r="A1039" s="126"/>
      <c r="B1039" s="257"/>
      <c r="C1039" s="95"/>
      <c r="D1039" s="95"/>
      <c r="E1039" s="95"/>
      <c r="F1039" s="95"/>
      <c r="G1039" s="258"/>
    </row>
    <row r="1040" spans="1:7" ht="15">
      <c r="A1040" s="126"/>
      <c r="B1040" s="257"/>
      <c r="C1040" s="95"/>
      <c r="D1040" s="95"/>
      <c r="E1040" s="95"/>
      <c r="F1040" s="95"/>
      <c r="G1040" s="258"/>
    </row>
    <row r="1041" spans="1:7" ht="15">
      <c r="A1041" s="126"/>
      <c r="B1041" s="257"/>
      <c r="C1041" s="95"/>
      <c r="D1041" s="95"/>
      <c r="E1041" s="95"/>
      <c r="F1041" s="95"/>
      <c r="G1041" s="258"/>
    </row>
    <row r="1042" spans="1:7" ht="15">
      <c r="A1042" s="126"/>
      <c r="B1042" s="257"/>
      <c r="C1042" s="95"/>
      <c r="D1042" s="95"/>
      <c r="E1042" s="95"/>
      <c r="F1042" s="95"/>
      <c r="G1042" s="258"/>
    </row>
    <row r="1043" spans="1:7" ht="15">
      <c r="A1043" s="126"/>
      <c r="B1043" s="257"/>
      <c r="C1043" s="95"/>
      <c r="D1043" s="95"/>
      <c r="E1043" s="95"/>
      <c r="F1043" s="95"/>
      <c r="G1043" s="258"/>
    </row>
    <row r="1044" spans="1:7" ht="15">
      <c r="A1044" s="126"/>
      <c r="B1044" s="257"/>
      <c r="C1044" s="95"/>
      <c r="D1044" s="95"/>
      <c r="E1044" s="95"/>
      <c r="F1044" s="95"/>
      <c r="G1044" s="258"/>
    </row>
    <row r="1045" spans="1:7" ht="15">
      <c r="A1045" s="126"/>
      <c r="B1045" s="257"/>
      <c r="C1045" s="95"/>
      <c r="D1045" s="95"/>
      <c r="E1045" s="95"/>
      <c r="F1045" s="95"/>
      <c r="G1045" s="258"/>
    </row>
    <row r="1046" spans="1:7" ht="15">
      <c r="A1046" s="126"/>
      <c r="B1046" s="257"/>
      <c r="C1046" s="95"/>
      <c r="D1046" s="95"/>
      <c r="E1046" s="95"/>
      <c r="F1046" s="95"/>
      <c r="G1046" s="258"/>
    </row>
    <row r="1047" spans="1:7" ht="15">
      <c r="A1047" s="126"/>
      <c r="B1047" s="257"/>
      <c r="C1047" s="95"/>
      <c r="D1047" s="95"/>
      <c r="E1047" s="95"/>
      <c r="F1047" s="95"/>
      <c r="G1047" s="258"/>
    </row>
    <row r="1048" spans="1:7" ht="15">
      <c r="A1048" s="126"/>
      <c r="B1048" s="257"/>
      <c r="C1048" s="95"/>
      <c r="D1048" s="95"/>
      <c r="E1048" s="95"/>
      <c r="F1048" s="95"/>
      <c r="G1048" s="258"/>
    </row>
    <row r="1049" spans="1:7" ht="15">
      <c r="A1049" s="126"/>
      <c r="B1049" s="257"/>
      <c r="C1049" s="95"/>
      <c r="D1049" s="95"/>
      <c r="E1049" s="95"/>
      <c r="F1049" s="95"/>
      <c r="G1049" s="258"/>
    </row>
    <row r="1050" spans="1:7" ht="15">
      <c r="A1050" s="126"/>
      <c r="B1050" s="257"/>
      <c r="C1050" s="95"/>
      <c r="D1050" s="95"/>
      <c r="E1050" s="95"/>
      <c r="F1050" s="95"/>
      <c r="G1050" s="258"/>
    </row>
    <row r="1051" spans="1:7" ht="15">
      <c r="A1051" s="126"/>
      <c r="B1051" s="257"/>
      <c r="C1051" s="95"/>
      <c r="D1051" s="95"/>
      <c r="E1051" s="95"/>
      <c r="F1051" s="95"/>
      <c r="G1051" s="258"/>
    </row>
    <row r="1052" spans="1:7" ht="15">
      <c r="A1052" s="126"/>
      <c r="B1052" s="257"/>
      <c r="C1052" s="95"/>
      <c r="D1052" s="95"/>
      <c r="E1052" s="95"/>
      <c r="F1052" s="95"/>
      <c r="G1052" s="258"/>
    </row>
    <row r="1053" spans="1:7" ht="15">
      <c r="A1053" s="126"/>
      <c r="B1053" s="257"/>
      <c r="C1053" s="95"/>
      <c r="D1053" s="95"/>
      <c r="E1053" s="95"/>
      <c r="F1053" s="95"/>
      <c r="G1053" s="258"/>
    </row>
    <row r="1054" spans="1:7" ht="15">
      <c r="A1054" s="126"/>
      <c r="B1054" s="257"/>
      <c r="C1054" s="95"/>
      <c r="D1054" s="95"/>
      <c r="E1054" s="95"/>
      <c r="F1054" s="95"/>
      <c r="G1054" s="258"/>
    </row>
    <row r="1055" spans="1:7" ht="15">
      <c r="A1055" s="126"/>
      <c r="B1055" s="257"/>
      <c r="C1055" s="95"/>
      <c r="D1055" s="95"/>
      <c r="E1055" s="95"/>
      <c r="F1055" s="95"/>
      <c r="G1055" s="258"/>
    </row>
    <row r="1056" spans="1:7" ht="15">
      <c r="A1056" s="126"/>
      <c r="B1056" s="257"/>
      <c r="C1056" s="95"/>
      <c r="D1056" s="95"/>
      <c r="E1056" s="95"/>
      <c r="F1056" s="95"/>
      <c r="G1056" s="258"/>
    </row>
    <row r="1057" spans="1:7" ht="15">
      <c r="A1057" s="126"/>
      <c r="B1057" s="257"/>
      <c r="C1057" s="95"/>
      <c r="D1057" s="95"/>
      <c r="E1057" s="95"/>
      <c r="F1057" s="95"/>
      <c r="G1057" s="258"/>
    </row>
    <row r="1058" spans="1:7" ht="15">
      <c r="A1058" s="126"/>
      <c r="B1058" s="257"/>
      <c r="C1058" s="95"/>
      <c r="D1058" s="95"/>
      <c r="E1058" s="95"/>
      <c r="F1058" s="95"/>
      <c r="G1058" s="258"/>
    </row>
    <row r="1059" spans="1:7" ht="15">
      <c r="A1059" s="126"/>
      <c r="B1059" s="257"/>
      <c r="C1059" s="95"/>
      <c r="D1059" s="95"/>
      <c r="E1059" s="95"/>
      <c r="F1059" s="95"/>
      <c r="G1059" s="258"/>
    </row>
    <row r="1060" spans="1:7" ht="15">
      <c r="A1060" s="126"/>
      <c r="B1060" s="257"/>
      <c r="C1060" s="95"/>
      <c r="D1060" s="95"/>
      <c r="E1060" s="95"/>
      <c r="F1060" s="95"/>
      <c r="G1060" s="258"/>
    </row>
    <row r="1061" spans="1:7" ht="15">
      <c r="A1061" s="126"/>
      <c r="B1061" s="257"/>
      <c r="C1061" s="95"/>
      <c r="D1061" s="95"/>
      <c r="E1061" s="95"/>
      <c r="F1061" s="95"/>
      <c r="G1061" s="258"/>
    </row>
    <row r="1062" spans="1:7" ht="15">
      <c r="A1062" s="126"/>
      <c r="B1062" s="257"/>
      <c r="C1062" s="95"/>
      <c r="D1062" s="95"/>
      <c r="E1062" s="95"/>
      <c r="F1062" s="95"/>
      <c r="G1062" s="258"/>
    </row>
    <row r="1063" spans="1:7" ht="15">
      <c r="A1063" s="126"/>
      <c r="B1063" s="257"/>
      <c r="C1063" s="95"/>
      <c r="D1063" s="95"/>
      <c r="E1063" s="95"/>
      <c r="F1063" s="95"/>
      <c r="G1063" s="258"/>
    </row>
    <row r="1064" spans="1:7" ht="15">
      <c r="A1064" s="126"/>
      <c r="B1064" s="257"/>
      <c r="C1064" s="95"/>
      <c r="D1064" s="95"/>
      <c r="E1064" s="95"/>
      <c r="F1064" s="95"/>
      <c r="G1064" s="258"/>
    </row>
    <row r="1065" spans="1:7" ht="15">
      <c r="A1065" s="126"/>
      <c r="B1065" s="257"/>
      <c r="C1065" s="95"/>
      <c r="D1065" s="95"/>
      <c r="E1065" s="95"/>
      <c r="F1065" s="95"/>
      <c r="G1065" s="258"/>
    </row>
    <row r="1066" spans="1:7" ht="15">
      <c r="A1066" s="126"/>
      <c r="B1066" s="257"/>
      <c r="C1066" s="95"/>
      <c r="D1066" s="95"/>
      <c r="E1066" s="95"/>
      <c r="F1066" s="95"/>
      <c r="G1066" s="258"/>
    </row>
    <row r="1067" spans="1:7" ht="15">
      <c r="A1067" s="126"/>
      <c r="B1067" s="257"/>
      <c r="C1067" s="95"/>
      <c r="D1067" s="95"/>
      <c r="E1067" s="95"/>
      <c r="F1067" s="95"/>
      <c r="G1067" s="258"/>
    </row>
    <row r="1068" spans="1:7" ht="15">
      <c r="A1068" s="126"/>
      <c r="B1068" s="257"/>
      <c r="C1068" s="95"/>
      <c r="D1068" s="95"/>
      <c r="E1068" s="95"/>
      <c r="F1068" s="95"/>
      <c r="G1068" s="258"/>
    </row>
    <row r="1069" spans="1:7" ht="15">
      <c r="A1069" s="126"/>
      <c r="B1069" s="257"/>
      <c r="C1069" s="95"/>
      <c r="D1069" s="95"/>
      <c r="E1069" s="95"/>
      <c r="F1069" s="95"/>
      <c r="G1069" s="258"/>
    </row>
    <row r="1070" spans="1:7" ht="15">
      <c r="A1070" s="126"/>
      <c r="B1070" s="257"/>
      <c r="C1070" s="95"/>
      <c r="D1070" s="95"/>
      <c r="E1070" s="95"/>
      <c r="F1070" s="95"/>
      <c r="G1070" s="258"/>
    </row>
    <row r="1071" spans="1:7" ht="15">
      <c r="A1071" s="126"/>
      <c r="B1071" s="257"/>
      <c r="C1071" s="95"/>
      <c r="D1071" s="95"/>
      <c r="E1071" s="95"/>
      <c r="F1071" s="95"/>
      <c r="G1071" s="258"/>
    </row>
    <row r="1072" spans="1:7" ht="15">
      <c r="A1072" s="126"/>
      <c r="B1072" s="257"/>
      <c r="C1072" s="95"/>
      <c r="D1072" s="95"/>
      <c r="E1072" s="95"/>
      <c r="F1072" s="95"/>
      <c r="G1072" s="258"/>
    </row>
    <row r="1073" spans="1:7" ht="15">
      <c r="A1073" s="126"/>
      <c r="B1073" s="257"/>
      <c r="C1073" s="95"/>
      <c r="D1073" s="95"/>
      <c r="E1073" s="95"/>
      <c r="F1073" s="95"/>
      <c r="G1073" s="258"/>
    </row>
    <row r="1074" spans="1:7" ht="15">
      <c r="A1074" s="126"/>
      <c r="B1074" s="257"/>
      <c r="C1074" s="95"/>
      <c r="D1074" s="95"/>
      <c r="E1074" s="95"/>
      <c r="F1074" s="95"/>
      <c r="G1074" s="258"/>
    </row>
    <row r="1075" spans="1:7" ht="15">
      <c r="A1075" s="126"/>
      <c r="B1075" s="257"/>
      <c r="C1075" s="95"/>
      <c r="D1075" s="95"/>
      <c r="E1075" s="95"/>
      <c r="F1075" s="95"/>
      <c r="G1075" s="258"/>
    </row>
    <row r="1076" spans="1:7" ht="15">
      <c r="A1076" s="126"/>
      <c r="B1076" s="257"/>
      <c r="C1076" s="95"/>
      <c r="D1076" s="95"/>
      <c r="E1076" s="95"/>
      <c r="F1076" s="95"/>
      <c r="G1076" s="258"/>
    </row>
    <row r="1077" spans="1:7" ht="15">
      <c r="A1077" s="126"/>
      <c r="B1077" s="257"/>
      <c r="C1077" s="95"/>
      <c r="D1077" s="95"/>
      <c r="E1077" s="95"/>
      <c r="F1077" s="95"/>
      <c r="G1077" s="258"/>
    </row>
    <row r="1078" spans="1:7" ht="15">
      <c r="A1078" s="126"/>
      <c r="B1078" s="257"/>
      <c r="C1078" s="95"/>
      <c r="D1078" s="95"/>
      <c r="E1078" s="95"/>
      <c r="F1078" s="95"/>
      <c r="G1078" s="258"/>
    </row>
    <row r="1079" spans="1:7" ht="15">
      <c r="A1079" s="126"/>
      <c r="B1079" s="257"/>
      <c r="C1079" s="95"/>
      <c r="D1079" s="95"/>
      <c r="E1079" s="95"/>
      <c r="F1079" s="95"/>
      <c r="G1079" s="258"/>
    </row>
    <row r="1080" spans="1:7" ht="15">
      <c r="A1080" s="126"/>
      <c r="B1080" s="257"/>
      <c r="C1080" s="95"/>
      <c r="D1080" s="95"/>
      <c r="E1080" s="95"/>
      <c r="F1080" s="95"/>
      <c r="G1080" s="258"/>
    </row>
    <row r="1081" spans="1:7" ht="15">
      <c r="A1081" s="126"/>
      <c r="B1081" s="257"/>
      <c r="C1081" s="95"/>
      <c r="D1081" s="95"/>
      <c r="E1081" s="95"/>
      <c r="F1081" s="95"/>
      <c r="G1081" s="258"/>
    </row>
    <row r="1082" spans="1:7" ht="15">
      <c r="A1082" s="126"/>
      <c r="B1082" s="257"/>
      <c r="C1082" s="95"/>
      <c r="D1082" s="95"/>
      <c r="E1082" s="95"/>
      <c r="F1082" s="95"/>
      <c r="G1082" s="258"/>
    </row>
    <row r="1083" spans="1:7" ht="15">
      <c r="A1083" s="126"/>
      <c r="B1083" s="257"/>
      <c r="C1083" s="95"/>
      <c r="D1083" s="95"/>
      <c r="E1083" s="95"/>
      <c r="F1083" s="95"/>
      <c r="G1083" s="258"/>
    </row>
    <row r="1084" spans="1:7" ht="15">
      <c r="A1084" s="126"/>
      <c r="B1084" s="257"/>
      <c r="C1084" s="95"/>
      <c r="D1084" s="95"/>
      <c r="E1084" s="95"/>
      <c r="F1084" s="95"/>
      <c r="G1084" s="258"/>
    </row>
    <row r="1085" spans="1:7" ht="15">
      <c r="A1085" s="126"/>
      <c r="B1085" s="257"/>
      <c r="C1085" s="95"/>
      <c r="D1085" s="95"/>
      <c r="E1085" s="95"/>
      <c r="F1085" s="95"/>
      <c r="G1085" s="258"/>
    </row>
    <row r="1086" spans="1:7" ht="15">
      <c r="A1086" s="126"/>
      <c r="B1086" s="257"/>
      <c r="C1086" s="95"/>
      <c r="D1086" s="95"/>
      <c r="E1086" s="95"/>
      <c r="F1086" s="95"/>
      <c r="G1086" s="258"/>
    </row>
    <row r="1087" spans="1:7" ht="15">
      <c r="A1087" s="126"/>
      <c r="B1087" s="257"/>
      <c r="C1087" s="95"/>
      <c r="D1087" s="95"/>
      <c r="E1087" s="95"/>
      <c r="F1087" s="95"/>
      <c r="G1087" s="258"/>
    </row>
    <row r="1088" spans="1:7" ht="15">
      <c r="A1088" s="126"/>
      <c r="B1088" s="257"/>
      <c r="C1088" s="95"/>
      <c r="D1088" s="95"/>
      <c r="E1088" s="95"/>
      <c r="F1088" s="95"/>
      <c r="G1088" s="258"/>
    </row>
    <row r="1089" spans="1:7" ht="15">
      <c r="A1089" s="126"/>
      <c r="B1089" s="257"/>
      <c r="C1089" s="95"/>
      <c r="D1089" s="95"/>
      <c r="E1089" s="95"/>
      <c r="F1089" s="95"/>
      <c r="G1089" s="258"/>
    </row>
    <row r="1090" spans="1:7" ht="15">
      <c r="A1090" s="126"/>
      <c r="B1090" s="257"/>
      <c r="C1090" s="95"/>
      <c r="D1090" s="95"/>
      <c r="E1090" s="95"/>
      <c r="F1090" s="95"/>
      <c r="G1090" s="258"/>
    </row>
    <row r="1091" spans="1:7" ht="15">
      <c r="A1091" s="126"/>
      <c r="B1091" s="257"/>
      <c r="C1091" s="95"/>
      <c r="D1091" s="95"/>
      <c r="E1091" s="95"/>
      <c r="F1091" s="95"/>
      <c r="G1091" s="258"/>
    </row>
    <row r="1092" spans="1:7" ht="15">
      <c r="A1092" s="126"/>
      <c r="B1092" s="257"/>
      <c r="C1092" s="95"/>
      <c r="D1092" s="95"/>
      <c r="E1092" s="95"/>
      <c r="F1092" s="95"/>
      <c r="G1092" s="258"/>
    </row>
    <row r="1093" spans="1:7" ht="15">
      <c r="A1093" s="126"/>
      <c r="B1093" s="257"/>
      <c r="C1093" s="95"/>
      <c r="D1093" s="95"/>
      <c r="E1093" s="95"/>
      <c r="F1093" s="95"/>
      <c r="G1093" s="258"/>
    </row>
    <row r="1094" spans="1:7" ht="15">
      <c r="A1094" s="126"/>
      <c r="B1094" s="257"/>
      <c r="C1094" s="95"/>
      <c r="D1094" s="95"/>
      <c r="E1094" s="95"/>
      <c r="F1094" s="95"/>
      <c r="G1094" s="258"/>
    </row>
    <row r="1095" spans="1:7" ht="15">
      <c r="A1095" s="126"/>
      <c r="B1095" s="257"/>
      <c r="C1095" s="95"/>
      <c r="D1095" s="95"/>
      <c r="E1095" s="95"/>
      <c r="F1095" s="95"/>
      <c r="G1095" s="258"/>
    </row>
    <row r="1096" spans="1:7" ht="15">
      <c r="A1096" s="126"/>
      <c r="B1096" s="257"/>
      <c r="C1096" s="95"/>
      <c r="D1096" s="95"/>
      <c r="E1096" s="95"/>
      <c r="F1096" s="95"/>
      <c r="G1096" s="258"/>
    </row>
    <row r="1097" spans="1:7" ht="15">
      <c r="A1097" s="126"/>
      <c r="B1097" s="257"/>
      <c r="C1097" s="95"/>
      <c r="D1097" s="95"/>
      <c r="E1097" s="95"/>
      <c r="F1097" s="95"/>
      <c r="G1097" s="258"/>
    </row>
    <row r="1098" spans="1:7" ht="15">
      <c r="A1098" s="126"/>
      <c r="B1098" s="257"/>
      <c r="C1098" s="95"/>
      <c r="D1098" s="95"/>
      <c r="E1098" s="95"/>
      <c r="F1098" s="95"/>
      <c r="G1098" s="258"/>
    </row>
    <row r="1099" spans="1:7" ht="15">
      <c r="A1099" s="126"/>
      <c r="B1099" s="257"/>
      <c r="C1099" s="95"/>
      <c r="D1099" s="95"/>
      <c r="E1099" s="95"/>
      <c r="F1099" s="95"/>
      <c r="G1099" s="258"/>
    </row>
    <row r="1100" spans="1:7" ht="15">
      <c r="A1100" s="126"/>
      <c r="B1100" s="257"/>
      <c r="C1100" s="95"/>
      <c r="D1100" s="95"/>
      <c r="E1100" s="95"/>
      <c r="F1100" s="95"/>
      <c r="G1100" s="258"/>
    </row>
    <row r="1101" spans="1:7" ht="15">
      <c r="A1101" s="126"/>
      <c r="B1101" s="257"/>
      <c r="C1101" s="95"/>
      <c r="D1101" s="95"/>
      <c r="E1101" s="95"/>
      <c r="F1101" s="95"/>
      <c r="G1101" s="258"/>
    </row>
    <row r="1102" spans="1:7" ht="15">
      <c r="A1102" s="126"/>
      <c r="B1102" s="257"/>
      <c r="C1102" s="95"/>
      <c r="D1102" s="95"/>
      <c r="E1102" s="95"/>
      <c r="F1102" s="95"/>
      <c r="G1102" s="258"/>
    </row>
    <row r="1103" spans="1:7" ht="15">
      <c r="A1103" s="126"/>
      <c r="B1103" s="257"/>
      <c r="C1103" s="95"/>
      <c r="D1103" s="95"/>
      <c r="E1103" s="95"/>
      <c r="F1103" s="95"/>
      <c r="G1103" s="258"/>
    </row>
    <row r="1104" spans="1:7" ht="15">
      <c r="A1104" s="126"/>
      <c r="B1104" s="257"/>
      <c r="C1104" s="95"/>
      <c r="D1104" s="95"/>
      <c r="E1104" s="95"/>
      <c r="F1104" s="95"/>
      <c r="G1104" s="258"/>
    </row>
    <row r="1105" spans="1:7" ht="15">
      <c r="A1105" s="126"/>
      <c r="B1105" s="257"/>
      <c r="C1105" s="95"/>
      <c r="D1105" s="95"/>
      <c r="E1105" s="95"/>
      <c r="F1105" s="95"/>
      <c r="G1105" s="258"/>
    </row>
    <row r="1106" spans="1:7" ht="15">
      <c r="A1106" s="126"/>
      <c r="B1106" s="257"/>
      <c r="C1106" s="95"/>
      <c r="D1106" s="95"/>
      <c r="E1106" s="95"/>
      <c r="F1106" s="95"/>
      <c r="G1106" s="258"/>
    </row>
    <row r="1107" spans="1:7" ht="15">
      <c r="A1107" s="126"/>
      <c r="B1107" s="257"/>
      <c r="C1107" s="95"/>
      <c r="D1107" s="95"/>
      <c r="E1107" s="95"/>
      <c r="F1107" s="95"/>
      <c r="G1107" s="258"/>
    </row>
    <row r="1108" spans="1:7" ht="15">
      <c r="A1108" s="126"/>
      <c r="B1108" s="257"/>
      <c r="C1108" s="95"/>
      <c r="D1108" s="95"/>
      <c r="E1108" s="95"/>
      <c r="F1108" s="95"/>
      <c r="G1108" s="258"/>
    </row>
    <row r="1109" spans="1:7" ht="15">
      <c r="A1109" s="126"/>
      <c r="B1109" s="257"/>
      <c r="C1109" s="95"/>
      <c r="D1109" s="95"/>
      <c r="E1109" s="95"/>
      <c r="F1109" s="95"/>
      <c r="G1109" s="258"/>
    </row>
    <row r="1110" spans="1:7" ht="15">
      <c r="A1110" s="126"/>
      <c r="B1110" s="257"/>
      <c r="C1110" s="95"/>
      <c r="D1110" s="95"/>
      <c r="E1110" s="95"/>
      <c r="F1110" s="95"/>
      <c r="G1110" s="258"/>
    </row>
    <row r="1111" spans="1:7" ht="15">
      <c r="A1111" s="126"/>
      <c r="B1111" s="257"/>
      <c r="C1111" s="95"/>
      <c r="D1111" s="95"/>
      <c r="E1111" s="95"/>
      <c r="F1111" s="95"/>
      <c r="G1111" s="258"/>
    </row>
    <row r="1112" spans="1:7" ht="15">
      <c r="A1112" s="126"/>
      <c r="B1112" s="257"/>
      <c r="C1112" s="95"/>
      <c r="D1112" s="95"/>
      <c r="E1112" s="95"/>
      <c r="F1112" s="95"/>
      <c r="G1112" s="258"/>
    </row>
    <row r="1113" spans="1:7" ht="15">
      <c r="A1113" s="126"/>
      <c r="B1113" s="257"/>
      <c r="C1113" s="95"/>
      <c r="D1113" s="95"/>
      <c r="E1113" s="95"/>
      <c r="F1113" s="95"/>
      <c r="G1113" s="258"/>
    </row>
    <row r="1114" spans="1:7" ht="15">
      <c r="A1114" s="126"/>
      <c r="B1114" s="257"/>
      <c r="C1114" s="95"/>
      <c r="D1114" s="95"/>
      <c r="E1114" s="95"/>
      <c r="F1114" s="95"/>
      <c r="G1114" s="258"/>
    </row>
    <row r="1115" spans="1:7" ht="15">
      <c r="A1115" s="126"/>
      <c r="B1115" s="257"/>
      <c r="C1115" s="95"/>
      <c r="D1115" s="95"/>
      <c r="E1115" s="95"/>
      <c r="F1115" s="95"/>
      <c r="G1115" s="258"/>
    </row>
    <row r="1116" spans="1:7" ht="15">
      <c r="A1116" s="126"/>
      <c r="B1116" s="257"/>
      <c r="C1116" s="95"/>
      <c r="D1116" s="95"/>
      <c r="E1116" s="95"/>
      <c r="F1116" s="95"/>
      <c r="G1116" s="258"/>
    </row>
    <row r="1117" spans="1:7" ht="15">
      <c r="A1117" s="126"/>
      <c r="B1117" s="257"/>
      <c r="C1117" s="95"/>
      <c r="D1117" s="95"/>
      <c r="E1117" s="95"/>
      <c r="F1117" s="95"/>
      <c r="G1117" s="258"/>
    </row>
    <row r="1118" spans="1:7" ht="15">
      <c r="A1118" s="126"/>
      <c r="B1118" s="257"/>
      <c r="C1118" s="95"/>
      <c r="D1118" s="95"/>
      <c r="E1118" s="95"/>
      <c r="F1118" s="95"/>
      <c r="G1118" s="258"/>
    </row>
    <row r="1119" spans="1:7" ht="15">
      <c r="A1119" s="126"/>
      <c r="B1119" s="257"/>
      <c r="C1119" s="95"/>
      <c r="D1119" s="95"/>
      <c r="E1119" s="95"/>
      <c r="F1119" s="95"/>
      <c r="G1119" s="258"/>
    </row>
    <row r="1120" spans="1:7" ht="15">
      <c r="A1120" s="126"/>
      <c r="B1120" s="257"/>
      <c r="C1120" s="95"/>
      <c r="D1120" s="95"/>
      <c r="E1120" s="95"/>
      <c r="F1120" s="95"/>
      <c r="G1120" s="258"/>
    </row>
    <row r="1121" spans="1:7" ht="15">
      <c r="A1121" s="126"/>
      <c r="B1121" s="257"/>
      <c r="C1121" s="95"/>
      <c r="D1121" s="95"/>
      <c r="E1121" s="95"/>
      <c r="F1121" s="95"/>
      <c r="G1121" s="258"/>
    </row>
    <row r="1122" spans="1:7" ht="15">
      <c r="A1122" s="126"/>
      <c r="B1122" s="257"/>
      <c r="C1122" s="95"/>
      <c r="D1122" s="95"/>
      <c r="E1122" s="95"/>
      <c r="F1122" s="95"/>
      <c r="G1122" s="258"/>
    </row>
    <row r="1123" spans="1:7" ht="15">
      <c r="A1123" s="126"/>
      <c r="B1123" s="257"/>
      <c r="C1123" s="95"/>
      <c r="D1123" s="95"/>
      <c r="E1123" s="95"/>
      <c r="F1123" s="95"/>
      <c r="G1123" s="258"/>
    </row>
    <row r="1124" spans="1:7" ht="15">
      <c r="A1124" s="126"/>
      <c r="B1124" s="257"/>
      <c r="C1124" s="95"/>
      <c r="D1124" s="95"/>
      <c r="E1124" s="95"/>
      <c r="F1124" s="95"/>
      <c r="G1124" s="258"/>
    </row>
    <row r="1125" spans="1:7" ht="15">
      <c r="A1125" s="126"/>
      <c r="B1125" s="257"/>
      <c r="C1125" s="95"/>
      <c r="D1125" s="95"/>
      <c r="E1125" s="95"/>
      <c r="F1125" s="95"/>
      <c r="G1125" s="258"/>
    </row>
    <row r="1126" spans="1:7" ht="15">
      <c r="A1126" s="126"/>
      <c r="B1126" s="257"/>
      <c r="C1126" s="95"/>
      <c r="D1126" s="95"/>
      <c r="E1126" s="95"/>
      <c r="F1126" s="95"/>
      <c r="G1126" s="258"/>
    </row>
    <row r="1127" spans="1:7" ht="15">
      <c r="A1127" s="126"/>
      <c r="B1127" s="257"/>
      <c r="C1127" s="95"/>
      <c r="D1127" s="95"/>
      <c r="E1127" s="95"/>
      <c r="F1127" s="95"/>
      <c r="G1127" s="258"/>
    </row>
    <row r="1128" spans="1:7" ht="15">
      <c r="A1128" s="126"/>
      <c r="B1128" s="257"/>
      <c r="C1128" s="95"/>
      <c r="D1128" s="95"/>
      <c r="E1128" s="95"/>
      <c r="F1128" s="95"/>
      <c r="G1128" s="258"/>
    </row>
    <row r="1129" spans="1:7" ht="15">
      <c r="A1129" s="126"/>
      <c r="B1129" s="257"/>
      <c r="C1129" s="95"/>
      <c r="D1129" s="95"/>
      <c r="E1129" s="95"/>
      <c r="F1129" s="95"/>
      <c r="G1129" s="258"/>
    </row>
    <row r="1130" spans="1:7" ht="15">
      <c r="A1130" s="126"/>
      <c r="B1130" s="257"/>
      <c r="C1130" s="95"/>
      <c r="D1130" s="95"/>
      <c r="E1130" s="95"/>
      <c r="F1130" s="95"/>
      <c r="G1130" s="258"/>
    </row>
    <row r="1131" spans="1:7" ht="15">
      <c r="A1131" s="126"/>
      <c r="B1131" s="257"/>
      <c r="C1131" s="95"/>
      <c r="D1131" s="95"/>
      <c r="E1131" s="95"/>
      <c r="F1131" s="95"/>
      <c r="G1131" s="258"/>
    </row>
    <row r="1132" spans="1:7" ht="15">
      <c r="A1132" s="126"/>
      <c r="B1132" s="257"/>
      <c r="C1132" s="95"/>
      <c r="D1132" s="95"/>
      <c r="E1132" s="95"/>
      <c r="F1132" s="95"/>
      <c r="G1132" s="258"/>
    </row>
    <row r="1133" spans="1:7" ht="15">
      <c r="A1133" s="126"/>
      <c r="B1133" s="257"/>
      <c r="C1133" s="95"/>
      <c r="D1133" s="95"/>
      <c r="E1133" s="95"/>
      <c r="F1133" s="95"/>
      <c r="G1133" s="258"/>
    </row>
    <row r="1134" spans="1:7" ht="15">
      <c r="A1134" s="126"/>
      <c r="B1134" s="257"/>
      <c r="C1134" s="95"/>
      <c r="D1134" s="95"/>
      <c r="E1134" s="95"/>
      <c r="F1134" s="95"/>
      <c r="G1134" s="258"/>
    </row>
    <row r="1135" spans="1:7" ht="15">
      <c r="A1135" s="126"/>
      <c r="B1135" s="257"/>
      <c r="C1135" s="95"/>
      <c r="D1135" s="95"/>
      <c r="E1135" s="95"/>
      <c r="F1135" s="95"/>
      <c r="G1135" s="258"/>
    </row>
    <row r="1136" spans="1:7" ht="15">
      <c r="A1136" s="126"/>
      <c r="B1136" s="257"/>
      <c r="C1136" s="95"/>
      <c r="D1136" s="95"/>
      <c r="E1136" s="95"/>
      <c r="F1136" s="95"/>
      <c r="G1136" s="258"/>
    </row>
    <row r="1137" spans="1:7" ht="15">
      <c r="A1137" s="126"/>
      <c r="B1137" s="257"/>
      <c r="C1137" s="95"/>
      <c r="D1137" s="95"/>
      <c r="E1137" s="95"/>
      <c r="F1137" s="95"/>
      <c r="G1137" s="258"/>
    </row>
    <row r="1138" spans="1:7" ht="15">
      <c r="A1138" s="126"/>
      <c r="B1138" s="257"/>
      <c r="C1138" s="95"/>
      <c r="D1138" s="95"/>
      <c r="E1138" s="95"/>
      <c r="F1138" s="95"/>
      <c r="G1138" s="258"/>
    </row>
    <row r="1139" spans="1:7" ht="15">
      <c r="A1139" s="126"/>
      <c r="B1139" s="257"/>
      <c r="C1139" s="95"/>
      <c r="D1139" s="95"/>
      <c r="E1139" s="95"/>
      <c r="F1139" s="95"/>
      <c r="G1139" s="258"/>
    </row>
    <row r="1140" spans="1:7" ht="15">
      <c r="A1140" s="126"/>
      <c r="B1140" s="257"/>
      <c r="C1140" s="95"/>
      <c r="D1140" s="95"/>
      <c r="E1140" s="95"/>
      <c r="F1140" s="95"/>
      <c r="G1140" s="258"/>
    </row>
    <row r="1141" spans="1:7" ht="15">
      <c r="A1141" s="126"/>
      <c r="B1141" s="257"/>
      <c r="C1141" s="95"/>
      <c r="D1141" s="95"/>
      <c r="E1141" s="95"/>
      <c r="F1141" s="95"/>
      <c r="G1141" s="258"/>
    </row>
    <row r="1142" spans="1:7" ht="15">
      <c r="A1142" s="126"/>
      <c r="B1142" s="257"/>
      <c r="C1142" s="95"/>
      <c r="D1142" s="95"/>
      <c r="E1142" s="95"/>
      <c r="F1142" s="95"/>
      <c r="G1142" s="258"/>
    </row>
    <row r="1143" spans="1:7" ht="15">
      <c r="A1143" s="126"/>
      <c r="B1143" s="257"/>
      <c r="C1143" s="95"/>
      <c r="D1143" s="95"/>
      <c r="E1143" s="95"/>
      <c r="F1143" s="95"/>
      <c r="G1143" s="258"/>
    </row>
    <row r="1144" spans="1:7" ht="15">
      <c r="A1144" s="126"/>
      <c r="B1144" s="257"/>
      <c r="C1144" s="95"/>
      <c r="D1144" s="95"/>
      <c r="E1144" s="95"/>
      <c r="F1144" s="95"/>
      <c r="G1144" s="258"/>
    </row>
    <row r="1145" spans="1:7" ht="15">
      <c r="A1145" s="126"/>
      <c r="B1145" s="257"/>
      <c r="C1145" s="95"/>
      <c r="D1145" s="95"/>
      <c r="E1145" s="95"/>
      <c r="F1145" s="95"/>
      <c r="G1145" s="258"/>
    </row>
    <row r="1146" spans="1:7" ht="15">
      <c r="A1146" s="126"/>
      <c r="B1146" s="257"/>
      <c r="C1146" s="95"/>
      <c r="D1146" s="95"/>
      <c r="E1146" s="95"/>
      <c r="F1146" s="95"/>
      <c r="G1146" s="258"/>
    </row>
    <row r="1147" spans="1:7" ht="15">
      <c r="A1147" s="126"/>
      <c r="B1147" s="257"/>
      <c r="C1147" s="95"/>
      <c r="D1147" s="95"/>
      <c r="E1147" s="95"/>
      <c r="F1147" s="95"/>
      <c r="G1147" s="258"/>
    </row>
    <row r="1148" spans="1:7" ht="15">
      <c r="A1148" s="126"/>
      <c r="B1148" s="257"/>
      <c r="C1148" s="95"/>
      <c r="D1148" s="95"/>
      <c r="E1148" s="95"/>
      <c r="F1148" s="95"/>
      <c r="G1148" s="258"/>
    </row>
    <row r="1149" spans="1:7" ht="15">
      <c r="A1149" s="126"/>
      <c r="B1149" s="257"/>
      <c r="C1149" s="95"/>
      <c r="D1149" s="95"/>
      <c r="E1149" s="95"/>
      <c r="F1149" s="95"/>
      <c r="G1149" s="258"/>
    </row>
    <row r="1150" spans="1:7" ht="15">
      <c r="A1150" s="126"/>
      <c r="B1150" s="257"/>
      <c r="C1150" s="95"/>
      <c r="D1150" s="95"/>
      <c r="E1150" s="95"/>
      <c r="F1150" s="95"/>
      <c r="G1150" s="258"/>
    </row>
    <row r="1151" spans="1:7" ht="15">
      <c r="A1151" s="126"/>
      <c r="B1151" s="257"/>
      <c r="C1151" s="95"/>
      <c r="D1151" s="95"/>
      <c r="E1151" s="95"/>
      <c r="F1151" s="95"/>
      <c r="G1151" s="258"/>
    </row>
    <row r="1152" spans="1:7" ht="15">
      <c r="A1152" s="126"/>
      <c r="B1152" s="257"/>
      <c r="C1152" s="95"/>
      <c r="D1152" s="95"/>
      <c r="E1152" s="95"/>
      <c r="F1152" s="95"/>
      <c r="G1152" s="258"/>
    </row>
    <row r="1153" spans="1:7" ht="15">
      <c r="A1153" s="126"/>
      <c r="B1153" s="257"/>
      <c r="C1153" s="95"/>
      <c r="D1153" s="95"/>
      <c r="E1153" s="95"/>
      <c r="F1153" s="95"/>
      <c r="G1153" s="258"/>
    </row>
    <row r="1154" spans="1:7" ht="15">
      <c r="A1154" s="126"/>
      <c r="B1154" s="257"/>
      <c r="C1154" s="95"/>
      <c r="D1154" s="95"/>
      <c r="E1154" s="95"/>
      <c r="F1154" s="95"/>
      <c r="G1154" s="258"/>
    </row>
    <row r="1155" spans="1:7" ht="15">
      <c r="A1155" s="126"/>
      <c r="B1155" s="257"/>
      <c r="C1155" s="95"/>
      <c r="D1155" s="95"/>
      <c r="E1155" s="95"/>
      <c r="F1155" s="95"/>
      <c r="G1155" s="258"/>
    </row>
    <row r="1156" spans="1:7" ht="15">
      <c r="A1156" s="126"/>
      <c r="B1156" s="257"/>
      <c r="C1156" s="95"/>
      <c r="D1156" s="95"/>
      <c r="E1156" s="95"/>
      <c r="F1156" s="95"/>
      <c r="G1156" s="258"/>
    </row>
    <row r="1157" spans="1:7" ht="15">
      <c r="A1157" s="126"/>
      <c r="B1157" s="257"/>
      <c r="C1157" s="95"/>
      <c r="D1157" s="95"/>
      <c r="E1157" s="95"/>
      <c r="F1157" s="95"/>
      <c r="G1157" s="258"/>
    </row>
    <row r="1158" spans="1:7" ht="15">
      <c r="A1158" s="126"/>
      <c r="B1158" s="257"/>
      <c r="C1158" s="95"/>
      <c r="D1158" s="95"/>
      <c r="E1158" s="95"/>
      <c r="F1158" s="95"/>
      <c r="G1158" s="258"/>
    </row>
    <row r="1159" spans="1:7" ht="15">
      <c r="A1159" s="126"/>
      <c r="B1159" s="257"/>
      <c r="C1159" s="95"/>
      <c r="D1159" s="95"/>
      <c r="E1159" s="95"/>
      <c r="F1159" s="95"/>
      <c r="G1159" s="258"/>
    </row>
    <row r="1160" spans="1:7" ht="15">
      <c r="A1160" s="126"/>
      <c r="B1160" s="257"/>
      <c r="C1160" s="95"/>
      <c r="D1160" s="95"/>
      <c r="E1160" s="95"/>
      <c r="F1160" s="95"/>
      <c r="G1160" s="258"/>
    </row>
    <row r="1161" spans="1:7" ht="15">
      <c r="A1161" s="126"/>
      <c r="B1161" s="257"/>
      <c r="C1161" s="95"/>
      <c r="D1161" s="95"/>
      <c r="E1161" s="95"/>
      <c r="F1161" s="95"/>
      <c r="G1161" s="258"/>
    </row>
    <row r="1162" spans="1:7" ht="15">
      <c r="A1162" s="126"/>
      <c r="B1162" s="257"/>
      <c r="C1162" s="95"/>
      <c r="D1162" s="95"/>
      <c r="E1162" s="95"/>
      <c r="F1162" s="95"/>
      <c r="G1162" s="258"/>
    </row>
    <row r="1163" spans="1:7" ht="15">
      <c r="A1163" s="126"/>
      <c r="B1163" s="257"/>
      <c r="C1163" s="95"/>
      <c r="D1163" s="95"/>
      <c r="E1163" s="95"/>
      <c r="F1163" s="95"/>
      <c r="G1163" s="258"/>
    </row>
    <row r="1164" spans="1:7" ht="15">
      <c r="A1164" s="126"/>
      <c r="B1164" s="257"/>
      <c r="C1164" s="95"/>
      <c r="D1164" s="95"/>
      <c r="E1164" s="95"/>
      <c r="F1164" s="95"/>
      <c r="G1164" s="258"/>
    </row>
    <row r="1165" spans="1:7" ht="15">
      <c r="A1165" s="126"/>
      <c r="B1165" s="257"/>
      <c r="C1165" s="95"/>
      <c r="D1165" s="95"/>
      <c r="E1165" s="95"/>
      <c r="F1165" s="95"/>
      <c r="G1165" s="258"/>
    </row>
    <row r="1166" spans="1:7" ht="15">
      <c r="A1166" s="126"/>
      <c r="B1166" s="257"/>
      <c r="C1166" s="95"/>
      <c r="D1166" s="95"/>
      <c r="E1166" s="95"/>
      <c r="F1166" s="95"/>
      <c r="G1166" s="258"/>
    </row>
    <row r="1167" spans="1:7" ht="15">
      <c r="A1167" s="126"/>
      <c r="B1167" s="257"/>
      <c r="C1167" s="95"/>
      <c r="D1167" s="95"/>
      <c r="E1167" s="95"/>
      <c r="F1167" s="95"/>
      <c r="G1167" s="258"/>
    </row>
    <row r="1168" spans="1:7" ht="15">
      <c r="A1168" s="126"/>
      <c r="B1168" s="257"/>
      <c r="C1168" s="95"/>
      <c r="D1168" s="95"/>
      <c r="E1168" s="95"/>
      <c r="F1168" s="95"/>
      <c r="G1168" s="258"/>
    </row>
    <row r="1169" spans="1:7" ht="15">
      <c r="A1169" s="126"/>
      <c r="B1169" s="257"/>
      <c r="C1169" s="95"/>
      <c r="D1169" s="95"/>
      <c r="E1169" s="95"/>
      <c r="F1169" s="95"/>
      <c r="G1169" s="258"/>
    </row>
    <row r="1170" spans="1:7" ht="15">
      <c r="A1170" s="126"/>
      <c r="B1170" s="257"/>
      <c r="C1170" s="95"/>
      <c r="D1170" s="95"/>
      <c r="E1170" s="95"/>
      <c r="F1170" s="95"/>
      <c r="G1170" s="258"/>
    </row>
    <row r="1171" spans="1:7" ht="15">
      <c r="A1171" s="126"/>
      <c r="B1171" s="257"/>
      <c r="C1171" s="95"/>
      <c r="D1171" s="95"/>
      <c r="E1171" s="95"/>
      <c r="F1171" s="95"/>
      <c r="G1171" s="258"/>
    </row>
    <row r="1172" spans="1:7" ht="15">
      <c r="A1172" s="126"/>
      <c r="B1172" s="257"/>
      <c r="C1172" s="95"/>
      <c r="D1172" s="95"/>
      <c r="E1172" s="95"/>
      <c r="F1172" s="95"/>
      <c r="G1172" s="258"/>
    </row>
    <row r="1173" spans="1:7" ht="15">
      <c r="A1173" s="126"/>
      <c r="B1173" s="257"/>
      <c r="C1173" s="95"/>
      <c r="D1173" s="95"/>
      <c r="E1173" s="95"/>
      <c r="F1173" s="95"/>
      <c r="G1173" s="258"/>
    </row>
    <row r="1174" spans="1:7" ht="15">
      <c r="A1174" s="126"/>
      <c r="B1174" s="257"/>
      <c r="C1174" s="95"/>
      <c r="D1174" s="95"/>
      <c r="E1174" s="95"/>
      <c r="F1174" s="95"/>
      <c r="G1174" s="258"/>
    </row>
    <row r="1175" spans="1:7" ht="15">
      <c r="A1175" s="126"/>
      <c r="B1175" s="257"/>
      <c r="C1175" s="95"/>
      <c r="D1175" s="95"/>
      <c r="E1175" s="95"/>
      <c r="F1175" s="95"/>
      <c r="G1175" s="258"/>
    </row>
    <row r="1176" spans="1:7" ht="15">
      <c r="A1176" s="126"/>
      <c r="B1176" s="257"/>
      <c r="C1176" s="95"/>
      <c r="D1176" s="95"/>
      <c r="E1176" s="95"/>
      <c r="F1176" s="95"/>
      <c r="G1176" s="258"/>
    </row>
    <row r="1177" spans="1:7" ht="15">
      <c r="A1177" s="126"/>
      <c r="B1177" s="257"/>
      <c r="C1177" s="95"/>
      <c r="D1177" s="95"/>
      <c r="E1177" s="95"/>
      <c r="F1177" s="95"/>
      <c r="G1177" s="258"/>
    </row>
    <row r="1178" spans="1:7" ht="15">
      <c r="A1178" s="126"/>
      <c r="B1178" s="257"/>
      <c r="C1178" s="95"/>
      <c r="D1178" s="95"/>
      <c r="E1178" s="95"/>
      <c r="F1178" s="95"/>
      <c r="G1178" s="258"/>
    </row>
    <row r="1179" spans="1:7" ht="15">
      <c r="A1179" s="126"/>
      <c r="B1179" s="257"/>
      <c r="C1179" s="95"/>
      <c r="D1179" s="95"/>
      <c r="E1179" s="95"/>
      <c r="F1179" s="95"/>
      <c r="G1179" s="258"/>
    </row>
    <row r="1180" spans="1:7" ht="15">
      <c r="A1180" s="126"/>
      <c r="B1180" s="257"/>
      <c r="C1180" s="95"/>
      <c r="D1180" s="95"/>
      <c r="E1180" s="95"/>
      <c r="F1180" s="95"/>
      <c r="G1180" s="258"/>
    </row>
    <row r="1181" spans="1:7" ht="15">
      <c r="A1181" s="126"/>
      <c r="B1181" s="257"/>
      <c r="C1181" s="95"/>
      <c r="D1181" s="95"/>
      <c r="E1181" s="95"/>
      <c r="F1181" s="95"/>
      <c r="G1181" s="258"/>
    </row>
    <row r="1182" spans="1:7" ht="15">
      <c r="A1182" s="126"/>
      <c r="B1182" s="257"/>
      <c r="C1182" s="95"/>
      <c r="D1182" s="95"/>
      <c r="E1182" s="95"/>
      <c r="F1182" s="95"/>
      <c r="G1182" s="258"/>
    </row>
    <row r="1183" spans="1:7" ht="15">
      <c r="A1183" s="126"/>
      <c r="B1183" s="257"/>
      <c r="C1183" s="95"/>
      <c r="D1183" s="95"/>
      <c r="E1183" s="95"/>
      <c r="F1183" s="95"/>
      <c r="G1183" s="258"/>
    </row>
    <row r="1184" spans="1:7" ht="15">
      <c r="A1184" s="126"/>
      <c r="B1184" s="257"/>
      <c r="C1184" s="95"/>
      <c r="D1184" s="95"/>
      <c r="E1184" s="95"/>
      <c r="F1184" s="95"/>
      <c r="G1184" s="258"/>
    </row>
    <row r="1185" spans="1:7" ht="15">
      <c r="A1185" s="126"/>
      <c r="B1185" s="257"/>
      <c r="C1185" s="95"/>
      <c r="D1185" s="95"/>
      <c r="E1185" s="95"/>
      <c r="F1185" s="95"/>
      <c r="G1185" s="258"/>
    </row>
    <row r="1186" spans="1:7" ht="15">
      <c r="A1186" s="126"/>
      <c r="B1186" s="257"/>
      <c r="C1186" s="95"/>
      <c r="D1186" s="95"/>
      <c r="E1186" s="95"/>
      <c r="F1186" s="95"/>
      <c r="G1186" s="258"/>
    </row>
    <row r="1187" spans="1:7" ht="15">
      <c r="A1187" s="126"/>
      <c r="B1187" s="257"/>
      <c r="C1187" s="95"/>
      <c r="D1187" s="95"/>
      <c r="E1187" s="95"/>
      <c r="F1187" s="95"/>
      <c r="G1187" s="258"/>
    </row>
    <row r="1188" spans="1:7" ht="15">
      <c r="A1188" s="126"/>
      <c r="B1188" s="257"/>
      <c r="C1188" s="95"/>
      <c r="D1188" s="95"/>
      <c r="E1188" s="95"/>
      <c r="F1188" s="95"/>
      <c r="G1188" s="258"/>
    </row>
    <row r="1189" spans="1:7" ht="15">
      <c r="A1189" s="126"/>
      <c r="B1189" s="257"/>
      <c r="C1189" s="95"/>
      <c r="D1189" s="95"/>
      <c r="E1189" s="95"/>
      <c r="F1189" s="95"/>
      <c r="G1189" s="258"/>
    </row>
    <row r="1190" spans="1:7" ht="15">
      <c r="A1190" s="126"/>
      <c r="B1190" s="257"/>
      <c r="C1190" s="95"/>
      <c r="D1190" s="95"/>
      <c r="E1190" s="95"/>
      <c r="F1190" s="95"/>
      <c r="G1190" s="258"/>
    </row>
    <row r="1191" spans="1:7" ht="15">
      <c r="A1191" s="126"/>
      <c r="B1191" s="257"/>
      <c r="C1191" s="95"/>
      <c r="D1191" s="95"/>
      <c r="E1191" s="95"/>
      <c r="F1191" s="95"/>
      <c r="G1191" s="258"/>
    </row>
    <row r="1192" spans="1:7" ht="15">
      <c r="A1192" s="126"/>
      <c r="B1192" s="257"/>
      <c r="C1192" s="95"/>
      <c r="D1192" s="95"/>
      <c r="E1192" s="95"/>
      <c r="F1192" s="95"/>
      <c r="G1192" s="258"/>
    </row>
    <row r="1193" spans="1:7" ht="15">
      <c r="A1193" s="126"/>
      <c r="B1193" s="257"/>
      <c r="C1193" s="95"/>
      <c r="D1193" s="95"/>
      <c r="E1193" s="95"/>
      <c r="F1193" s="95"/>
      <c r="G1193" s="258"/>
    </row>
    <row r="1194" spans="1:7" ht="15">
      <c r="A1194" s="126"/>
      <c r="B1194" s="257"/>
      <c r="C1194" s="95"/>
      <c r="D1194" s="95"/>
      <c r="E1194" s="95"/>
      <c r="F1194" s="95"/>
      <c r="G1194" s="258"/>
    </row>
    <row r="1195" spans="1:7" ht="15">
      <c r="A1195" s="126"/>
      <c r="B1195" s="257"/>
      <c r="C1195" s="95"/>
      <c r="D1195" s="95"/>
      <c r="E1195" s="95"/>
      <c r="F1195" s="95"/>
      <c r="G1195" s="258"/>
    </row>
    <row r="1196" spans="1:7" ht="15">
      <c r="A1196" s="126"/>
      <c r="B1196" s="257"/>
      <c r="C1196" s="95"/>
      <c r="D1196" s="95"/>
      <c r="E1196" s="95"/>
      <c r="F1196" s="95"/>
      <c r="G1196" s="258"/>
    </row>
    <row r="1197" spans="1:7" ht="15">
      <c r="A1197" s="126"/>
      <c r="B1197" s="257"/>
      <c r="C1197" s="95"/>
      <c r="D1197" s="95"/>
      <c r="E1197" s="95"/>
      <c r="F1197" s="95"/>
      <c r="G1197" s="258"/>
    </row>
    <row r="1198" spans="1:7" ht="15">
      <c r="A1198" s="126"/>
      <c r="B1198" s="257"/>
      <c r="C1198" s="95"/>
      <c r="D1198" s="95"/>
      <c r="E1198" s="95"/>
      <c r="F1198" s="95"/>
      <c r="G1198" s="258"/>
    </row>
    <row r="1199" spans="1:7" ht="15">
      <c r="A1199" s="126"/>
      <c r="B1199" s="257"/>
      <c r="C1199" s="95"/>
      <c r="D1199" s="95"/>
      <c r="E1199" s="95"/>
      <c r="F1199" s="95"/>
      <c r="G1199" s="258"/>
    </row>
    <row r="1200" spans="1:7" ht="15">
      <c r="A1200" s="126"/>
      <c r="B1200" s="257"/>
      <c r="C1200" s="95"/>
      <c r="D1200" s="95"/>
      <c r="E1200" s="95"/>
      <c r="F1200" s="95"/>
      <c r="G1200" s="258"/>
    </row>
    <row r="1201" spans="1:7" ht="15">
      <c r="A1201" s="126"/>
      <c r="B1201" s="257"/>
      <c r="C1201" s="95"/>
      <c r="D1201" s="95"/>
      <c r="E1201" s="95"/>
      <c r="F1201" s="95"/>
      <c r="G1201" s="258"/>
    </row>
    <row r="1202" spans="1:7" ht="15">
      <c r="A1202" s="126"/>
      <c r="B1202" s="257"/>
      <c r="C1202" s="95"/>
      <c r="D1202" s="95"/>
      <c r="E1202" s="95"/>
      <c r="F1202" s="95"/>
      <c r="G1202" s="258"/>
    </row>
    <row r="1203" spans="1:7" ht="15">
      <c r="A1203" s="126"/>
      <c r="B1203" s="257"/>
      <c r="C1203" s="95"/>
      <c r="D1203" s="95"/>
      <c r="E1203" s="95"/>
      <c r="F1203" s="95"/>
      <c r="G1203" s="258"/>
    </row>
    <row r="1204" spans="1:7" ht="15">
      <c r="A1204" s="126"/>
      <c r="B1204" s="257"/>
      <c r="C1204" s="95"/>
      <c r="D1204" s="95"/>
      <c r="E1204" s="95"/>
      <c r="F1204" s="95"/>
      <c r="G1204" s="258"/>
    </row>
    <row r="1205" spans="1:7" ht="15">
      <c r="A1205" s="126"/>
      <c r="B1205" s="257"/>
      <c r="C1205" s="95"/>
      <c r="D1205" s="95"/>
      <c r="E1205" s="95"/>
      <c r="F1205" s="95"/>
      <c r="G1205" s="258"/>
    </row>
    <row r="1206" spans="1:7" ht="15">
      <c r="A1206" s="126"/>
      <c r="B1206" s="257"/>
      <c r="C1206" s="95"/>
      <c r="D1206" s="95"/>
      <c r="E1206" s="95"/>
      <c r="F1206" s="95"/>
      <c r="G1206" s="258"/>
    </row>
    <row r="1207" spans="1:7" ht="15">
      <c r="A1207" s="126"/>
      <c r="B1207" s="257"/>
      <c r="C1207" s="95"/>
      <c r="D1207" s="95"/>
      <c r="E1207" s="95"/>
      <c r="F1207" s="95"/>
      <c r="G1207" s="258"/>
    </row>
    <row r="1208" spans="1:7" ht="15">
      <c r="A1208" s="126"/>
      <c r="B1208" s="257"/>
      <c r="C1208" s="95"/>
      <c r="D1208" s="95"/>
      <c r="E1208" s="95"/>
      <c r="F1208" s="95"/>
      <c r="G1208" s="258"/>
    </row>
    <row r="1209" spans="1:7" ht="15">
      <c r="A1209" s="126"/>
      <c r="B1209" s="257"/>
      <c r="C1209" s="95"/>
      <c r="D1209" s="95"/>
      <c r="E1209" s="95"/>
      <c r="F1209" s="95"/>
      <c r="G1209" s="258"/>
    </row>
    <row r="1210" spans="1:7" ht="15">
      <c r="A1210" s="126"/>
      <c r="B1210" s="257"/>
      <c r="C1210" s="95"/>
      <c r="D1210" s="95"/>
      <c r="E1210" s="95"/>
      <c r="F1210" s="95"/>
      <c r="G1210" s="258"/>
    </row>
    <row r="1211" spans="1:7" ht="15">
      <c r="A1211" s="126"/>
      <c r="B1211" s="257"/>
      <c r="C1211" s="95"/>
      <c r="D1211" s="95"/>
      <c r="E1211" s="95"/>
      <c r="F1211" s="95"/>
      <c r="G1211" s="258"/>
    </row>
    <row r="1212" spans="1:7" ht="15">
      <c r="A1212" s="126"/>
      <c r="B1212" s="257"/>
      <c r="C1212" s="95"/>
      <c r="D1212" s="95"/>
      <c r="E1212" s="95"/>
      <c r="F1212" s="95"/>
      <c r="G1212" s="258"/>
    </row>
    <row r="1213" spans="1:7" ht="15">
      <c r="A1213" s="126"/>
      <c r="B1213" s="257"/>
      <c r="C1213" s="95"/>
      <c r="D1213" s="95"/>
      <c r="E1213" s="95"/>
      <c r="F1213" s="95"/>
      <c r="G1213" s="258"/>
    </row>
    <row r="1214" spans="1:7" ht="15">
      <c r="A1214" s="126"/>
      <c r="B1214" s="257"/>
      <c r="C1214" s="95"/>
      <c r="D1214" s="95"/>
      <c r="E1214" s="95"/>
      <c r="F1214" s="95"/>
      <c r="G1214" s="258"/>
    </row>
    <row r="1215" spans="1:7" ht="15">
      <c r="A1215" s="126"/>
      <c r="B1215" s="257"/>
      <c r="C1215" s="95"/>
      <c r="D1215" s="95"/>
      <c r="E1215" s="95"/>
      <c r="F1215" s="95"/>
      <c r="G1215" s="258"/>
    </row>
    <row r="1216" spans="1:7" ht="15">
      <c r="A1216" s="126"/>
      <c r="B1216" s="257"/>
      <c r="C1216" s="95"/>
      <c r="D1216" s="95"/>
      <c r="E1216" s="95"/>
      <c r="F1216" s="95"/>
      <c r="G1216" s="258"/>
    </row>
    <row r="1217" spans="1:7" ht="15">
      <c r="A1217" s="126"/>
      <c r="B1217" s="257"/>
      <c r="C1217" s="95"/>
      <c r="D1217" s="95"/>
      <c r="E1217" s="95"/>
      <c r="F1217" s="95"/>
      <c r="G1217" s="258"/>
    </row>
    <row r="1218" spans="1:7" ht="15">
      <c r="A1218" s="126"/>
      <c r="B1218" s="257"/>
      <c r="C1218" s="95"/>
      <c r="D1218" s="95"/>
      <c r="E1218" s="95"/>
      <c r="F1218" s="95"/>
      <c r="G1218" s="258"/>
    </row>
    <row r="1219" spans="1:7" ht="15">
      <c r="A1219" s="126"/>
      <c r="B1219" s="257"/>
      <c r="C1219" s="95"/>
      <c r="D1219" s="95"/>
      <c r="E1219" s="95"/>
      <c r="F1219" s="95"/>
      <c r="G1219" s="258"/>
    </row>
    <row r="1220" spans="1:7" ht="15">
      <c r="A1220" s="126"/>
      <c r="B1220" s="257"/>
      <c r="C1220" s="95"/>
      <c r="D1220" s="95"/>
      <c r="E1220" s="95"/>
      <c r="F1220" s="95"/>
      <c r="G1220" s="258"/>
    </row>
    <row r="1221" spans="1:7" ht="15">
      <c r="A1221" s="126"/>
      <c r="B1221" s="257"/>
      <c r="C1221" s="95"/>
      <c r="D1221" s="95"/>
      <c r="E1221" s="95"/>
      <c r="F1221" s="95"/>
      <c r="G1221" s="258"/>
    </row>
    <row r="1222" spans="1:7" ht="15">
      <c r="A1222" s="126"/>
      <c r="B1222" s="257"/>
      <c r="C1222" s="95"/>
      <c r="D1222" s="95"/>
      <c r="E1222" s="95"/>
      <c r="F1222" s="95"/>
      <c r="G1222" s="258"/>
    </row>
    <row r="1223" spans="1:7" ht="15">
      <c r="A1223" s="126"/>
      <c r="B1223" s="257"/>
      <c r="C1223" s="95"/>
      <c r="D1223" s="95"/>
      <c r="E1223" s="95"/>
      <c r="F1223" s="95"/>
      <c r="G1223" s="258"/>
    </row>
    <row r="1224" spans="1:7" ht="15">
      <c r="A1224" s="126"/>
      <c r="B1224" s="257"/>
      <c r="C1224" s="95"/>
      <c r="D1224" s="95"/>
      <c r="E1224" s="95"/>
      <c r="F1224" s="95"/>
      <c r="G1224" s="258"/>
    </row>
    <row r="1225" spans="1:7" ht="15">
      <c r="A1225" s="126"/>
      <c r="B1225" s="257"/>
      <c r="C1225" s="95"/>
      <c r="D1225" s="95"/>
      <c r="E1225" s="95"/>
      <c r="F1225" s="95"/>
      <c r="G1225" s="258"/>
    </row>
    <row r="1226" spans="1:7" ht="15">
      <c r="A1226" s="126"/>
      <c r="B1226" s="257"/>
      <c r="C1226" s="95"/>
      <c r="D1226" s="95"/>
      <c r="E1226" s="95"/>
      <c r="F1226" s="95"/>
      <c r="G1226" s="258"/>
    </row>
    <row r="1227" spans="1:7" ht="15">
      <c r="A1227" s="126"/>
      <c r="B1227" s="257"/>
      <c r="C1227" s="95"/>
      <c r="D1227" s="95"/>
      <c r="E1227" s="95"/>
      <c r="F1227" s="95"/>
      <c r="G1227" s="258"/>
    </row>
    <row r="1228" spans="1:7" ht="15">
      <c r="A1228" s="126"/>
      <c r="B1228" s="257"/>
      <c r="C1228" s="95"/>
      <c r="D1228" s="95"/>
      <c r="E1228" s="95"/>
      <c r="F1228" s="95"/>
      <c r="G1228" s="258"/>
    </row>
    <row r="1229" spans="1:7" ht="15">
      <c r="A1229" s="126"/>
      <c r="B1229" s="257"/>
      <c r="C1229" s="95"/>
      <c r="D1229" s="95"/>
      <c r="E1229" s="95"/>
      <c r="F1229" s="95"/>
      <c r="G1229" s="258"/>
    </row>
    <row r="1230" spans="1:7" ht="15">
      <c r="A1230" s="126"/>
      <c r="B1230" s="257"/>
      <c r="C1230" s="95"/>
      <c r="D1230" s="95"/>
      <c r="E1230" s="95"/>
      <c r="F1230" s="95"/>
      <c r="G1230" s="258"/>
    </row>
    <row r="1231" spans="1:7" ht="15">
      <c r="A1231" s="126"/>
      <c r="B1231" s="257"/>
      <c r="C1231" s="95"/>
      <c r="D1231" s="95"/>
      <c r="E1231" s="95"/>
      <c r="F1231" s="95"/>
      <c r="G1231" s="258"/>
    </row>
    <row r="1232" spans="1:7" ht="15">
      <c r="A1232" s="126"/>
      <c r="B1232" s="257"/>
      <c r="C1232" s="95"/>
      <c r="D1232" s="95"/>
      <c r="E1232" s="95"/>
      <c r="F1232" s="95"/>
      <c r="G1232" s="258"/>
    </row>
    <row r="1233" spans="1:7" ht="15">
      <c r="A1233" s="126"/>
      <c r="B1233" s="257"/>
      <c r="C1233" s="95"/>
      <c r="D1233" s="95"/>
      <c r="E1233" s="95"/>
      <c r="F1233" s="95"/>
      <c r="G1233" s="258"/>
    </row>
    <row r="1234" spans="1:7" ht="15">
      <c r="A1234" s="126"/>
      <c r="B1234" s="257"/>
      <c r="C1234" s="95"/>
      <c r="D1234" s="95"/>
      <c r="E1234" s="95"/>
      <c r="F1234" s="95"/>
      <c r="G1234" s="258"/>
    </row>
    <row r="1235" spans="1:7" ht="15">
      <c r="A1235" s="126"/>
      <c r="B1235" s="257"/>
      <c r="C1235" s="95"/>
      <c r="D1235" s="95"/>
      <c r="E1235" s="95"/>
      <c r="F1235" s="95"/>
      <c r="G1235" s="258"/>
    </row>
    <row r="1236" spans="1:7" ht="15">
      <c r="A1236" s="126"/>
      <c r="B1236" s="257"/>
      <c r="C1236" s="95"/>
      <c r="D1236" s="95"/>
      <c r="E1236" s="95"/>
      <c r="F1236" s="95"/>
      <c r="G1236" s="258"/>
    </row>
    <row r="1237" spans="1:7" ht="15">
      <c r="A1237" s="126"/>
      <c r="B1237" s="257"/>
      <c r="C1237" s="95"/>
      <c r="D1237" s="95"/>
      <c r="E1237" s="95"/>
      <c r="F1237" s="95"/>
      <c r="G1237" s="258"/>
    </row>
    <row r="1238" spans="1:7" ht="15">
      <c r="A1238" s="126"/>
      <c r="B1238" s="257"/>
      <c r="C1238" s="95"/>
      <c r="D1238" s="95"/>
      <c r="E1238" s="95"/>
      <c r="F1238" s="95"/>
      <c r="G1238" s="258"/>
    </row>
    <row r="1239" spans="1:7" ht="15">
      <c r="A1239" s="126"/>
      <c r="B1239" s="257"/>
      <c r="C1239" s="95"/>
      <c r="D1239" s="95"/>
      <c r="E1239" s="95"/>
      <c r="F1239" s="95"/>
      <c r="G1239" s="258"/>
    </row>
    <row r="1240" spans="1:7" ht="15">
      <c r="A1240" s="126"/>
      <c r="B1240" s="257"/>
      <c r="C1240" s="95"/>
      <c r="D1240" s="95"/>
      <c r="E1240" s="95"/>
      <c r="F1240" s="95"/>
      <c r="G1240" s="258"/>
    </row>
    <row r="1241" spans="1:7" ht="15">
      <c r="A1241" s="126"/>
      <c r="B1241" s="257"/>
      <c r="C1241" s="95"/>
      <c r="D1241" s="95"/>
      <c r="E1241" s="95"/>
      <c r="F1241" s="95"/>
      <c r="G1241" s="258"/>
    </row>
    <row r="1242" spans="1:7" ht="15">
      <c r="A1242" s="126"/>
      <c r="B1242" s="257"/>
      <c r="C1242" s="95"/>
      <c r="D1242" s="95"/>
      <c r="E1242" s="95"/>
      <c r="F1242" s="95"/>
      <c r="G1242" s="258"/>
    </row>
    <row r="1243" spans="1:7" ht="15">
      <c r="A1243" s="126"/>
      <c r="B1243" s="257"/>
      <c r="C1243" s="95"/>
      <c r="D1243" s="95"/>
      <c r="E1243" s="95"/>
      <c r="F1243" s="95"/>
      <c r="G1243" s="258"/>
    </row>
    <row r="1244" spans="1:7" ht="15">
      <c r="A1244" s="126"/>
      <c r="B1244" s="257"/>
      <c r="C1244" s="95"/>
      <c r="D1244" s="95"/>
      <c r="E1244" s="95"/>
      <c r="F1244" s="95"/>
      <c r="G1244" s="258"/>
    </row>
    <row r="1245" spans="1:7" ht="15">
      <c r="A1245" s="126"/>
      <c r="B1245" s="257"/>
      <c r="C1245" s="95"/>
      <c r="D1245" s="95"/>
      <c r="E1245" s="95"/>
      <c r="F1245" s="95"/>
      <c r="G1245" s="258"/>
    </row>
    <row r="1246" spans="1:7" ht="15">
      <c r="A1246" s="126"/>
      <c r="B1246" s="257"/>
      <c r="C1246" s="95"/>
      <c r="D1246" s="95"/>
      <c r="E1246" s="95"/>
      <c r="F1246" s="95"/>
      <c r="G1246" s="258"/>
    </row>
    <row r="1247" spans="1:7" ht="15">
      <c r="A1247" s="126"/>
      <c r="B1247" s="257"/>
      <c r="C1247" s="95"/>
      <c r="D1247" s="95"/>
      <c r="E1247" s="95"/>
      <c r="F1247" s="95"/>
      <c r="G1247" s="258"/>
    </row>
    <row r="1248" spans="1:7" ht="15">
      <c r="A1248" s="126"/>
      <c r="B1248" s="257"/>
      <c r="C1248" s="95"/>
      <c r="D1248" s="95"/>
      <c r="E1248" s="95"/>
      <c r="F1248" s="95"/>
      <c r="G1248" s="258"/>
    </row>
    <row r="1249" spans="1:7" ht="15">
      <c r="A1249" s="126"/>
      <c r="B1249" s="257"/>
      <c r="C1249" s="95"/>
      <c r="D1249" s="95"/>
      <c r="E1249" s="95"/>
      <c r="F1249" s="95"/>
      <c r="G1249" s="258"/>
    </row>
    <row r="1250" spans="1:7" ht="15">
      <c r="A1250" s="126"/>
      <c r="B1250" s="257"/>
      <c r="C1250" s="95"/>
      <c r="D1250" s="95"/>
      <c r="E1250" s="95"/>
      <c r="F1250" s="95"/>
      <c r="G1250" s="258"/>
    </row>
    <row r="1251" spans="1:7" ht="15">
      <c r="A1251" s="126"/>
      <c r="B1251" s="257"/>
      <c r="C1251" s="95"/>
      <c r="D1251" s="95"/>
      <c r="E1251" s="95"/>
      <c r="F1251" s="95"/>
      <c r="G1251" s="258"/>
    </row>
    <row r="1252" spans="1:7" ht="15">
      <c r="A1252" s="126"/>
      <c r="B1252" s="257"/>
      <c r="C1252" s="95"/>
      <c r="D1252" s="95"/>
      <c r="E1252" s="95"/>
      <c r="F1252" s="95"/>
      <c r="G1252" s="258"/>
    </row>
    <row r="1253" spans="1:7" ht="15">
      <c r="A1253" s="126"/>
      <c r="B1253" s="257"/>
      <c r="C1253" s="95"/>
      <c r="D1253" s="95"/>
      <c r="E1253" s="95"/>
      <c r="F1253" s="95"/>
      <c r="G1253" s="258"/>
    </row>
    <row r="1254" spans="1:7" ht="15">
      <c r="A1254" s="126"/>
      <c r="B1254" s="257"/>
      <c r="C1254" s="95"/>
      <c r="D1254" s="95"/>
      <c r="E1254" s="95"/>
      <c r="F1254" s="95"/>
      <c r="G1254" s="258"/>
    </row>
    <row r="1255" spans="1:7" ht="15">
      <c r="A1255" s="126"/>
      <c r="B1255" s="257"/>
      <c r="C1255" s="95"/>
      <c r="D1255" s="95"/>
      <c r="E1255" s="95"/>
      <c r="F1255" s="95"/>
      <c r="G1255" s="258"/>
    </row>
    <row r="1256" spans="1:7" ht="15">
      <c r="A1256" s="126"/>
      <c r="B1256" s="257"/>
      <c r="C1256" s="95"/>
      <c r="D1256" s="95"/>
      <c r="E1256" s="95"/>
      <c r="F1256" s="95"/>
      <c r="G1256" s="258"/>
    </row>
    <row r="1257" spans="1:7" ht="15">
      <c r="A1257" s="126"/>
      <c r="B1257" s="257"/>
      <c r="C1257" s="95"/>
      <c r="D1257" s="95"/>
      <c r="E1257" s="95"/>
      <c r="F1257" s="95"/>
      <c r="G1257" s="258"/>
    </row>
    <row r="1258" spans="1:7" ht="15">
      <c r="A1258" s="126"/>
      <c r="B1258" s="257"/>
      <c r="C1258" s="95"/>
      <c r="D1258" s="95"/>
      <c r="E1258" s="95"/>
      <c r="F1258" s="95"/>
      <c r="G1258" s="258"/>
    </row>
    <row r="1259" spans="1:7" ht="15">
      <c r="A1259" s="126"/>
      <c r="B1259" s="257"/>
      <c r="C1259" s="95"/>
      <c r="D1259" s="95"/>
      <c r="E1259" s="95"/>
      <c r="F1259" s="95"/>
      <c r="G1259" s="258"/>
    </row>
    <row r="1260" spans="1:7" ht="15">
      <c r="A1260" s="126"/>
      <c r="B1260" s="257"/>
      <c r="C1260" s="95"/>
      <c r="D1260" s="95"/>
      <c r="E1260" s="95"/>
      <c r="F1260" s="95"/>
      <c r="G1260" s="258"/>
    </row>
    <row r="1261" spans="1:7" ht="15">
      <c r="A1261" s="126"/>
      <c r="B1261" s="257"/>
      <c r="C1261" s="95"/>
      <c r="D1261" s="95"/>
      <c r="E1261" s="95"/>
      <c r="F1261" s="95"/>
      <c r="G1261" s="258"/>
    </row>
    <row r="1262" spans="1:7" ht="15">
      <c r="A1262" s="126"/>
      <c r="B1262" s="257"/>
      <c r="C1262" s="95"/>
      <c r="D1262" s="95"/>
      <c r="E1262" s="95"/>
      <c r="F1262" s="95"/>
      <c r="G1262" s="258"/>
    </row>
    <row r="1263" spans="1:7" ht="15">
      <c r="A1263" s="126"/>
      <c r="B1263" s="257"/>
      <c r="C1263" s="95"/>
      <c r="D1263" s="95"/>
      <c r="E1263" s="95"/>
      <c r="F1263" s="95"/>
      <c r="G1263" s="258"/>
    </row>
    <row r="1264" spans="1:7" ht="15">
      <c r="A1264" s="126"/>
      <c r="B1264" s="257"/>
      <c r="C1264" s="95"/>
      <c r="D1264" s="95"/>
      <c r="E1264" s="95"/>
      <c r="F1264" s="95"/>
      <c r="G1264" s="258"/>
    </row>
    <row r="1265" spans="1:7" ht="15">
      <c r="A1265" s="126"/>
      <c r="B1265" s="257"/>
      <c r="C1265" s="95"/>
      <c r="D1265" s="95"/>
      <c r="E1265" s="95"/>
      <c r="F1265" s="95"/>
      <c r="G1265" s="258"/>
    </row>
    <row r="1266" spans="1:7" ht="15">
      <c r="A1266" s="126"/>
      <c r="B1266" s="257"/>
      <c r="C1266" s="95"/>
      <c r="D1266" s="95"/>
      <c r="E1266" s="95"/>
      <c r="F1266" s="95"/>
      <c r="G1266" s="258"/>
    </row>
    <row r="1267" spans="1:7" ht="15">
      <c r="A1267" s="126"/>
      <c r="B1267" s="257"/>
      <c r="C1267" s="95"/>
      <c r="D1267" s="95"/>
      <c r="E1267" s="95"/>
      <c r="F1267" s="95"/>
      <c r="G1267" s="258"/>
    </row>
    <row r="1268" spans="1:7" ht="15">
      <c r="A1268" s="126"/>
      <c r="B1268" s="257"/>
      <c r="C1268" s="95"/>
      <c r="D1268" s="95"/>
      <c r="E1268" s="95"/>
      <c r="F1268" s="95"/>
      <c r="G1268" s="258"/>
    </row>
    <row r="1269" spans="1:7" ht="15">
      <c r="A1269" s="126"/>
      <c r="B1269" s="257"/>
      <c r="C1269" s="95"/>
      <c r="D1269" s="95"/>
      <c r="E1269" s="95"/>
      <c r="F1269" s="95"/>
      <c r="G1269" s="258"/>
    </row>
    <row r="1270" spans="1:7" ht="15">
      <c r="A1270" s="126"/>
      <c r="B1270" s="257"/>
      <c r="C1270" s="95"/>
      <c r="D1270" s="95"/>
      <c r="E1270" s="95"/>
      <c r="F1270" s="95"/>
      <c r="G1270" s="258"/>
    </row>
    <row r="1271" spans="1:7" ht="15">
      <c r="A1271" s="126"/>
      <c r="B1271" s="257"/>
      <c r="C1271" s="95"/>
      <c r="D1271" s="95"/>
      <c r="E1271" s="95"/>
      <c r="F1271" s="95"/>
      <c r="G1271" s="258"/>
    </row>
    <row r="1272" spans="1:7" ht="15">
      <c r="A1272" s="126"/>
      <c r="B1272" s="257"/>
      <c r="C1272" s="95"/>
      <c r="D1272" s="95"/>
      <c r="E1272" s="95"/>
      <c r="F1272" s="95"/>
      <c r="G1272" s="258"/>
    </row>
    <row r="1273" spans="1:7" ht="15">
      <c r="A1273" s="126"/>
      <c r="B1273" s="257"/>
      <c r="C1273" s="95"/>
      <c r="D1273" s="95"/>
      <c r="E1273" s="95"/>
      <c r="F1273" s="95"/>
      <c r="G1273" s="258"/>
    </row>
    <row r="1274" spans="1:7" ht="15">
      <c r="A1274" s="126"/>
      <c r="B1274" s="257"/>
      <c r="C1274" s="95"/>
      <c r="D1274" s="95"/>
      <c r="E1274" s="95"/>
      <c r="F1274" s="95"/>
      <c r="G1274" s="258"/>
    </row>
    <row r="1275" spans="1:7" ht="15">
      <c r="A1275" s="126"/>
      <c r="B1275" s="257"/>
      <c r="C1275" s="95"/>
      <c r="D1275" s="95"/>
      <c r="E1275" s="95"/>
      <c r="F1275" s="95"/>
      <c r="G1275" s="258"/>
    </row>
    <row r="1276" spans="1:7" ht="15">
      <c r="A1276" s="126"/>
      <c r="B1276" s="257"/>
      <c r="C1276" s="95"/>
      <c r="D1276" s="95"/>
      <c r="E1276" s="95"/>
      <c r="F1276" s="95"/>
      <c r="G1276" s="258"/>
    </row>
    <row r="1277" spans="1:7" ht="15">
      <c r="A1277" s="126"/>
      <c r="B1277" s="257"/>
      <c r="C1277" s="95"/>
      <c r="D1277" s="95"/>
      <c r="E1277" s="95"/>
      <c r="F1277" s="95"/>
      <c r="G1277" s="258"/>
    </row>
    <row r="1278" spans="1:7" ht="15">
      <c r="A1278" s="126"/>
      <c r="B1278" s="257"/>
      <c r="C1278" s="95"/>
      <c r="D1278" s="95"/>
      <c r="E1278" s="95"/>
      <c r="F1278" s="95"/>
      <c r="G1278" s="258"/>
    </row>
    <row r="1279" spans="1:7" ht="15">
      <c r="A1279" s="126"/>
      <c r="B1279" s="257"/>
      <c r="C1279" s="95"/>
      <c r="D1279" s="95"/>
      <c r="E1279" s="95"/>
      <c r="F1279" s="95"/>
      <c r="G1279" s="258"/>
    </row>
    <row r="1280" spans="1:7" ht="15">
      <c r="A1280" s="126"/>
      <c r="B1280" s="257"/>
      <c r="C1280" s="95"/>
      <c r="D1280" s="95"/>
      <c r="E1280" s="95"/>
      <c r="F1280" s="95"/>
      <c r="G1280" s="258"/>
    </row>
    <row r="1281" spans="1:7" ht="15">
      <c r="A1281" s="126"/>
      <c r="B1281" s="257"/>
      <c r="C1281" s="95"/>
      <c r="D1281" s="95"/>
      <c r="E1281" s="95"/>
      <c r="F1281" s="95"/>
      <c r="G1281" s="258"/>
    </row>
    <row r="1282" spans="1:7" ht="15">
      <c r="A1282" s="126"/>
      <c r="B1282" s="257"/>
      <c r="C1282" s="95"/>
      <c r="D1282" s="95"/>
      <c r="E1282" s="95"/>
      <c r="F1282" s="95"/>
      <c r="G1282" s="258"/>
    </row>
    <row r="1283" spans="1:7" ht="15">
      <c r="A1283" s="126"/>
      <c r="B1283" s="257"/>
      <c r="C1283" s="95"/>
      <c r="D1283" s="95"/>
      <c r="E1283" s="95"/>
      <c r="F1283" s="95"/>
      <c r="G1283" s="258"/>
    </row>
    <row r="1284" spans="1:7" ht="15">
      <c r="A1284" s="126"/>
      <c r="B1284" s="257"/>
      <c r="C1284" s="95"/>
      <c r="D1284" s="95"/>
      <c r="E1284" s="95"/>
      <c r="F1284" s="95"/>
      <c r="G1284" s="258"/>
    </row>
    <row r="1285" spans="1:7" ht="15">
      <c r="A1285" s="126"/>
      <c r="B1285" s="257"/>
      <c r="C1285" s="95"/>
      <c r="D1285" s="95"/>
      <c r="E1285" s="95"/>
      <c r="F1285" s="95"/>
      <c r="G1285" s="258"/>
    </row>
    <row r="1286" spans="1:7" ht="15">
      <c r="A1286" s="126"/>
      <c r="B1286" s="257"/>
      <c r="C1286" s="95"/>
      <c r="D1286" s="95"/>
      <c r="E1286" s="95"/>
      <c r="F1286" s="95"/>
      <c r="G1286" s="258"/>
    </row>
    <row r="1287" spans="1:7" ht="15">
      <c r="A1287" s="126"/>
      <c r="B1287" s="257"/>
      <c r="C1287" s="95"/>
      <c r="D1287" s="95"/>
      <c r="E1287" s="95"/>
      <c r="F1287" s="95"/>
      <c r="G1287" s="258"/>
    </row>
    <row r="1288" spans="1:7" ht="15">
      <c r="A1288" s="126"/>
      <c r="B1288" s="257"/>
      <c r="C1288" s="95"/>
      <c r="D1288" s="95"/>
      <c r="E1288" s="95"/>
      <c r="F1288" s="95"/>
      <c r="G1288" s="258"/>
    </row>
    <row r="1289" spans="1:7" ht="15">
      <c r="A1289" s="126"/>
      <c r="B1289" s="257"/>
      <c r="C1289" s="95"/>
      <c r="D1289" s="95"/>
      <c r="E1289" s="95"/>
      <c r="F1289" s="95"/>
      <c r="G1289" s="258"/>
    </row>
    <row r="1290" spans="1:7" ht="15">
      <c r="A1290" s="126"/>
      <c r="B1290" s="257"/>
      <c r="C1290" s="95"/>
      <c r="D1290" s="95"/>
      <c r="E1290" s="95"/>
      <c r="F1290" s="95"/>
      <c r="G1290" s="258"/>
    </row>
    <row r="1291" spans="1:7" ht="15">
      <c r="A1291" s="126"/>
      <c r="B1291" s="257"/>
      <c r="C1291" s="95"/>
      <c r="D1291" s="95"/>
      <c r="E1291" s="95"/>
      <c r="F1291" s="95"/>
      <c r="G1291" s="258"/>
    </row>
    <row r="1292" spans="1:7" ht="15">
      <c r="A1292" s="126"/>
      <c r="B1292" s="257"/>
      <c r="C1292" s="95"/>
      <c r="D1292" s="95"/>
      <c r="E1292" s="95"/>
      <c r="F1292" s="95"/>
      <c r="G1292" s="258"/>
    </row>
    <row r="1293" spans="1:7" ht="15">
      <c r="A1293" s="126"/>
      <c r="B1293" s="257"/>
      <c r="C1293" s="95"/>
      <c r="D1293" s="95"/>
      <c r="E1293" s="95"/>
      <c r="F1293" s="95"/>
      <c r="G1293" s="258"/>
    </row>
    <row r="1294" spans="1:7" ht="15">
      <c r="A1294" s="126"/>
      <c r="B1294" s="257"/>
      <c r="C1294" s="95"/>
      <c r="D1294" s="95"/>
      <c r="E1294" s="95"/>
      <c r="F1294" s="95"/>
      <c r="G1294" s="258"/>
    </row>
    <row r="1295" spans="1:7" ht="15">
      <c r="A1295" s="126"/>
      <c r="B1295" s="257"/>
      <c r="C1295" s="95"/>
      <c r="D1295" s="95"/>
      <c r="E1295" s="95"/>
      <c r="F1295" s="95"/>
      <c r="G1295" s="258"/>
    </row>
    <row r="1296" spans="1:7" ht="15">
      <c r="A1296" s="126"/>
      <c r="B1296" s="257"/>
      <c r="C1296" s="95"/>
      <c r="D1296" s="95"/>
      <c r="E1296" s="95"/>
      <c r="F1296" s="95"/>
      <c r="G1296" s="258"/>
    </row>
    <row r="1297" spans="1:7" ht="15">
      <c r="A1297" s="126"/>
      <c r="B1297" s="257"/>
      <c r="C1297" s="95"/>
      <c r="D1297" s="95"/>
      <c r="E1297" s="95"/>
      <c r="F1297" s="95"/>
      <c r="G1297" s="258"/>
    </row>
    <row r="1298" spans="1:7" ht="15">
      <c r="A1298" s="126"/>
      <c r="B1298" s="257"/>
      <c r="C1298" s="95"/>
      <c r="D1298" s="95"/>
      <c r="E1298" s="95"/>
      <c r="F1298" s="95"/>
      <c r="G1298" s="258"/>
    </row>
    <row r="1299" spans="1:7" ht="15">
      <c r="A1299" s="126"/>
      <c r="B1299" s="257"/>
      <c r="C1299" s="95"/>
      <c r="D1299" s="95"/>
      <c r="E1299" s="95"/>
      <c r="F1299" s="95"/>
      <c r="G1299" s="258"/>
    </row>
    <row r="1300" spans="1:7" ht="15">
      <c r="A1300" s="126"/>
      <c r="B1300" s="257"/>
      <c r="C1300" s="95"/>
      <c r="D1300" s="95"/>
      <c r="E1300" s="95"/>
      <c r="F1300" s="95"/>
      <c r="G1300" s="258"/>
    </row>
    <row r="1301" spans="1:7" ht="15">
      <c r="A1301" s="126"/>
      <c r="B1301" s="257"/>
      <c r="C1301" s="95"/>
      <c r="D1301" s="95"/>
      <c r="E1301" s="95"/>
      <c r="F1301" s="95"/>
      <c r="G1301" s="258"/>
    </row>
    <row r="1302" spans="1:7" ht="15">
      <c r="A1302" s="126"/>
      <c r="B1302" s="257"/>
      <c r="C1302" s="95"/>
      <c r="D1302" s="95"/>
      <c r="E1302" s="95"/>
      <c r="F1302" s="95"/>
      <c r="G1302" s="258"/>
    </row>
    <row r="1303" spans="1:7" ht="15">
      <c r="A1303" s="126"/>
      <c r="B1303" s="257"/>
      <c r="C1303" s="95"/>
      <c r="D1303" s="95"/>
      <c r="E1303" s="95"/>
      <c r="F1303" s="95"/>
      <c r="G1303" s="258"/>
    </row>
    <row r="1304" spans="1:7" ht="15">
      <c r="A1304" s="126"/>
      <c r="B1304" s="257"/>
      <c r="C1304" s="95"/>
      <c r="D1304" s="95"/>
      <c r="E1304" s="95"/>
      <c r="F1304" s="95"/>
      <c r="G1304" s="258"/>
    </row>
    <row r="1305" spans="1:7" ht="15">
      <c r="A1305" s="126"/>
      <c r="B1305" s="257"/>
      <c r="C1305" s="95"/>
      <c r="D1305" s="95"/>
      <c r="E1305" s="95"/>
      <c r="F1305" s="95"/>
      <c r="G1305" s="258"/>
    </row>
    <row r="1306" spans="1:7" ht="15">
      <c r="A1306" s="126"/>
      <c r="B1306" s="257"/>
      <c r="C1306" s="95"/>
      <c r="D1306" s="95"/>
      <c r="E1306" s="95"/>
      <c r="F1306" s="95"/>
      <c r="G1306" s="258"/>
    </row>
    <row r="1307" spans="1:7" ht="15">
      <c r="A1307" s="126"/>
      <c r="B1307" s="257"/>
      <c r="C1307" s="95"/>
      <c r="D1307" s="95"/>
      <c r="E1307" s="95"/>
      <c r="F1307" s="95"/>
      <c r="G1307" s="258"/>
    </row>
    <row r="1308" spans="1:7" ht="15">
      <c r="A1308" s="126"/>
      <c r="B1308" s="257"/>
      <c r="C1308" s="95"/>
      <c r="D1308" s="95"/>
      <c r="E1308" s="95"/>
      <c r="F1308" s="95"/>
      <c r="G1308" s="258"/>
    </row>
    <row r="1309" spans="1:7" ht="15">
      <c r="A1309" s="126"/>
      <c r="B1309" s="257"/>
      <c r="C1309" s="95"/>
      <c r="D1309" s="95"/>
      <c r="E1309" s="95"/>
      <c r="F1309" s="95"/>
      <c r="G1309" s="258"/>
    </row>
    <row r="1310" spans="1:7" ht="15">
      <c r="A1310" s="126"/>
      <c r="B1310" s="257"/>
      <c r="C1310" s="95"/>
      <c r="D1310" s="95"/>
      <c r="E1310" s="95"/>
      <c r="F1310" s="95"/>
      <c r="G1310" s="258"/>
    </row>
    <row r="1311" spans="1:7" ht="15">
      <c r="A1311" s="126"/>
      <c r="B1311" s="257"/>
      <c r="C1311" s="95"/>
      <c r="D1311" s="95"/>
      <c r="E1311" s="95"/>
      <c r="F1311" s="95"/>
      <c r="G1311" s="258"/>
    </row>
    <row r="1312" spans="1:7" ht="15">
      <c r="A1312" s="126"/>
      <c r="B1312" s="257"/>
      <c r="C1312" s="95"/>
      <c r="D1312" s="95"/>
      <c r="E1312" s="95"/>
      <c r="F1312" s="95"/>
      <c r="G1312" s="258"/>
    </row>
    <row r="1313" spans="1:7" ht="15">
      <c r="A1313" s="126"/>
      <c r="B1313" s="257"/>
      <c r="C1313" s="95"/>
      <c r="D1313" s="95"/>
      <c r="E1313" s="95"/>
      <c r="F1313" s="95"/>
      <c r="G1313" s="258"/>
    </row>
    <row r="1314" spans="1:7" ht="15">
      <c r="A1314" s="126"/>
      <c r="B1314" s="257"/>
      <c r="C1314" s="95"/>
      <c r="D1314" s="95"/>
      <c r="E1314" s="95"/>
      <c r="F1314" s="95"/>
      <c r="G1314" s="258"/>
    </row>
    <row r="1315" spans="1:7" ht="15">
      <c r="A1315" s="126"/>
      <c r="B1315" s="257"/>
      <c r="C1315" s="95"/>
      <c r="D1315" s="95"/>
      <c r="E1315" s="95"/>
      <c r="F1315" s="95"/>
      <c r="G1315" s="258"/>
    </row>
    <row r="1316" spans="1:7" ht="15">
      <c r="A1316" s="126"/>
      <c r="B1316" s="257"/>
      <c r="C1316" s="95"/>
      <c r="D1316" s="95"/>
      <c r="E1316" s="95"/>
      <c r="F1316" s="95"/>
      <c r="G1316" s="258"/>
    </row>
    <row r="1317" spans="1:7" ht="15">
      <c r="A1317" s="126"/>
      <c r="B1317" s="257"/>
      <c r="C1317" s="95"/>
      <c r="D1317" s="95"/>
      <c r="E1317" s="95"/>
      <c r="F1317" s="95"/>
      <c r="G1317" s="258"/>
    </row>
    <row r="1318" spans="1:7" ht="15">
      <c r="A1318" s="126"/>
      <c r="B1318" s="257"/>
      <c r="C1318" s="95"/>
      <c r="D1318" s="95"/>
      <c r="E1318" s="95"/>
      <c r="F1318" s="95"/>
      <c r="G1318" s="258"/>
    </row>
    <row r="1319" spans="1:7" ht="15">
      <c r="A1319" s="126"/>
      <c r="B1319" s="257"/>
      <c r="C1319" s="95"/>
      <c r="D1319" s="95"/>
      <c r="E1319" s="95"/>
      <c r="F1319" s="95"/>
      <c r="G1319" s="258"/>
    </row>
    <row r="1320" spans="1:7" ht="15">
      <c r="A1320" s="126"/>
      <c r="B1320" s="257"/>
      <c r="C1320" s="95"/>
      <c r="D1320" s="95"/>
      <c r="E1320" s="95"/>
      <c r="F1320" s="95"/>
      <c r="G1320" s="258"/>
    </row>
    <row r="1321" spans="1:7" ht="15">
      <c r="A1321" s="126"/>
      <c r="B1321" s="257"/>
      <c r="C1321" s="95"/>
      <c r="D1321" s="95"/>
      <c r="E1321" s="95"/>
      <c r="F1321" s="95"/>
      <c r="G1321" s="258"/>
    </row>
    <row r="1322" spans="1:7" ht="15">
      <c r="A1322" s="126"/>
      <c r="B1322" s="257"/>
      <c r="C1322" s="95"/>
      <c r="D1322" s="95"/>
      <c r="E1322" s="95"/>
      <c r="F1322" s="95"/>
      <c r="G1322" s="258"/>
    </row>
    <row r="1323" spans="1:7" ht="15">
      <c r="A1323" s="126"/>
      <c r="B1323" s="257"/>
      <c r="C1323" s="95"/>
      <c r="D1323" s="95"/>
      <c r="E1323" s="95"/>
      <c r="F1323" s="95"/>
      <c r="G1323" s="258"/>
    </row>
    <row r="1324" spans="1:7" ht="15">
      <c r="A1324" s="126"/>
      <c r="B1324" s="257"/>
      <c r="C1324" s="95"/>
      <c r="D1324" s="95"/>
      <c r="E1324" s="95"/>
      <c r="F1324" s="95"/>
      <c r="G1324" s="258"/>
    </row>
    <row r="1325" spans="1:7" ht="15">
      <c r="A1325" s="126"/>
      <c r="B1325" s="257"/>
      <c r="C1325" s="95"/>
      <c r="D1325" s="95"/>
      <c r="E1325" s="95"/>
      <c r="F1325" s="95"/>
      <c r="G1325" s="258"/>
    </row>
    <row r="1326" spans="1:7" ht="15">
      <c r="A1326" s="126"/>
      <c r="B1326" s="257"/>
      <c r="C1326" s="95"/>
      <c r="D1326" s="95"/>
      <c r="E1326" s="95"/>
      <c r="F1326" s="95"/>
      <c r="G1326" s="258"/>
    </row>
    <row r="1327" spans="1:7" ht="15">
      <c r="A1327" s="126"/>
      <c r="B1327" s="257"/>
      <c r="C1327" s="95"/>
      <c r="D1327" s="95"/>
      <c r="E1327" s="95"/>
      <c r="F1327" s="95"/>
      <c r="G1327" s="258"/>
    </row>
    <row r="1328" spans="1:7" ht="15">
      <c r="A1328" s="126"/>
      <c r="B1328" s="257"/>
      <c r="C1328" s="95"/>
      <c r="D1328" s="95"/>
      <c r="E1328" s="95"/>
      <c r="F1328" s="95"/>
      <c r="G1328" s="258"/>
    </row>
    <row r="1329" spans="1:7" ht="15">
      <c r="A1329" s="126"/>
      <c r="B1329" s="257"/>
      <c r="C1329" s="95"/>
      <c r="D1329" s="95"/>
      <c r="E1329" s="95"/>
      <c r="F1329" s="95"/>
      <c r="G1329" s="258"/>
    </row>
    <row r="1330" spans="1:7" ht="15">
      <c r="A1330" s="126"/>
      <c r="B1330" s="257"/>
      <c r="C1330" s="95"/>
      <c r="D1330" s="95"/>
      <c r="E1330" s="95"/>
      <c r="F1330" s="95"/>
      <c r="G1330" s="258"/>
    </row>
    <row r="1331" spans="1:7" ht="15">
      <c r="A1331" s="126"/>
      <c r="B1331" s="257"/>
      <c r="C1331" s="95"/>
      <c r="D1331" s="95"/>
      <c r="E1331" s="95"/>
      <c r="F1331" s="95"/>
      <c r="G1331" s="258"/>
    </row>
    <row r="1332" spans="1:7" ht="15">
      <c r="A1332" s="126"/>
      <c r="B1332" s="257"/>
      <c r="C1332" s="95"/>
      <c r="D1332" s="95"/>
      <c r="E1332" s="95"/>
      <c r="F1332" s="95"/>
      <c r="G1332" s="258"/>
    </row>
    <row r="1333" spans="1:7" ht="15">
      <c r="A1333" s="126"/>
      <c r="B1333" s="257"/>
      <c r="C1333" s="95"/>
      <c r="D1333" s="95"/>
      <c r="E1333" s="95"/>
      <c r="F1333" s="95"/>
      <c r="G1333" s="258"/>
    </row>
    <row r="1334" spans="1:7" ht="15">
      <c r="A1334" s="126"/>
      <c r="B1334" s="257"/>
      <c r="C1334" s="95"/>
      <c r="D1334" s="95"/>
      <c r="E1334" s="95"/>
      <c r="F1334" s="95"/>
      <c r="G1334" s="258"/>
    </row>
    <row r="1335" spans="1:7" ht="15">
      <c r="A1335" s="126"/>
      <c r="B1335" s="257"/>
      <c r="C1335" s="95"/>
      <c r="D1335" s="95"/>
      <c r="E1335" s="95"/>
      <c r="F1335" s="95"/>
      <c r="G1335" s="258"/>
    </row>
    <row r="1336" spans="1:7" ht="15">
      <c r="A1336" s="126"/>
      <c r="B1336" s="257"/>
      <c r="C1336" s="95"/>
      <c r="D1336" s="95"/>
      <c r="E1336" s="95"/>
      <c r="F1336" s="95"/>
      <c r="G1336" s="258"/>
    </row>
    <row r="1337" spans="1:7" ht="15">
      <c r="A1337" s="126"/>
      <c r="B1337" s="257"/>
      <c r="C1337" s="95"/>
      <c r="D1337" s="95"/>
      <c r="E1337" s="95"/>
      <c r="F1337" s="95"/>
      <c r="G1337" s="258"/>
    </row>
    <row r="1338" spans="1:7" ht="15">
      <c r="A1338" s="126"/>
      <c r="B1338" s="257"/>
      <c r="C1338" s="95"/>
      <c r="D1338" s="95"/>
      <c r="E1338" s="95"/>
      <c r="F1338" s="95"/>
      <c r="G1338" s="258"/>
    </row>
    <row r="1339" spans="1:7" ht="15">
      <c r="A1339" s="126"/>
      <c r="B1339" s="257"/>
      <c r="C1339" s="95"/>
      <c r="D1339" s="95"/>
      <c r="E1339" s="95"/>
      <c r="F1339" s="95"/>
      <c r="G1339" s="258"/>
    </row>
    <row r="1340" spans="1:7" ht="15">
      <c r="A1340" s="126"/>
      <c r="B1340" s="257"/>
      <c r="C1340" s="95"/>
      <c r="D1340" s="95"/>
      <c r="E1340" s="95"/>
      <c r="F1340" s="95"/>
      <c r="G1340" s="258"/>
    </row>
    <row r="1341" spans="1:7" ht="15">
      <c r="A1341" s="126"/>
      <c r="B1341" s="257"/>
      <c r="C1341" s="95"/>
      <c r="D1341" s="95"/>
      <c r="E1341" s="95"/>
      <c r="F1341" s="95"/>
      <c r="G1341" s="258"/>
    </row>
    <row r="1342" spans="1:7" ht="15">
      <c r="A1342" s="126"/>
      <c r="B1342" s="257"/>
      <c r="C1342" s="95"/>
      <c r="D1342" s="95"/>
      <c r="E1342" s="95"/>
      <c r="F1342" s="95"/>
      <c r="G1342" s="258"/>
    </row>
    <row r="1343" spans="1:7" ht="15">
      <c r="A1343" s="126"/>
      <c r="B1343" s="257"/>
      <c r="C1343" s="95"/>
      <c r="D1343" s="95"/>
      <c r="E1343" s="95"/>
      <c r="F1343" s="95"/>
      <c r="G1343" s="258"/>
    </row>
    <row r="1344" spans="1:7" ht="15">
      <c r="A1344" s="126"/>
      <c r="B1344" s="257"/>
      <c r="C1344" s="95"/>
      <c r="D1344" s="95"/>
      <c r="E1344" s="95"/>
      <c r="F1344" s="95"/>
      <c r="G1344" s="258"/>
    </row>
    <row r="1345" spans="1:7" ht="15">
      <c r="A1345" s="126"/>
      <c r="B1345" s="257"/>
      <c r="C1345" s="95"/>
      <c r="D1345" s="95"/>
      <c r="E1345" s="95"/>
      <c r="F1345" s="95"/>
      <c r="G1345" s="258"/>
    </row>
    <row r="1346" spans="1:7" ht="15">
      <c r="A1346" s="126"/>
      <c r="B1346" s="257"/>
      <c r="C1346" s="95"/>
      <c r="D1346" s="95"/>
      <c r="E1346" s="95"/>
      <c r="F1346" s="95"/>
      <c r="G1346" s="258"/>
    </row>
    <row r="1347" spans="1:7" ht="15">
      <c r="A1347" s="126"/>
      <c r="B1347" s="257"/>
      <c r="C1347" s="95"/>
      <c r="D1347" s="95"/>
      <c r="E1347" s="95"/>
      <c r="F1347" s="95"/>
      <c r="G1347" s="258"/>
    </row>
    <row r="1348" spans="1:7" ht="15">
      <c r="A1348" s="126"/>
      <c r="B1348" s="257"/>
      <c r="C1348" s="95"/>
      <c r="D1348" s="95"/>
      <c r="E1348" s="95"/>
      <c r="F1348" s="95"/>
      <c r="G1348" s="258"/>
    </row>
    <row r="1349" spans="1:7" ht="15">
      <c r="A1349" s="126"/>
      <c r="B1349" s="257"/>
      <c r="C1349" s="95"/>
      <c r="D1349" s="95"/>
      <c r="E1349" s="95"/>
      <c r="F1349" s="95"/>
      <c r="G1349" s="258"/>
    </row>
    <row r="1350" spans="1:7" ht="15">
      <c r="A1350" s="126"/>
      <c r="B1350" s="257"/>
      <c r="C1350" s="95"/>
      <c r="D1350" s="95"/>
      <c r="E1350" s="95"/>
      <c r="F1350" s="95"/>
      <c r="G1350" s="258"/>
    </row>
    <row r="1351" spans="1:7" ht="15">
      <c r="A1351" s="126"/>
      <c r="B1351" s="257"/>
      <c r="C1351" s="95"/>
      <c r="D1351" s="95"/>
      <c r="E1351" s="95"/>
      <c r="F1351" s="95"/>
      <c r="G1351" s="258"/>
    </row>
    <row r="1352" spans="1:7" ht="15">
      <c r="A1352" s="126"/>
      <c r="B1352" s="257"/>
      <c r="C1352" s="95"/>
      <c r="D1352" s="95"/>
      <c r="E1352" s="95"/>
      <c r="F1352" s="95"/>
      <c r="G1352" s="258"/>
    </row>
    <row r="1353" spans="1:7" ht="15">
      <c r="A1353" s="126"/>
      <c r="B1353" s="257"/>
      <c r="C1353" s="95"/>
      <c r="D1353" s="95"/>
      <c r="E1353" s="95"/>
      <c r="F1353" s="95"/>
      <c r="G1353" s="258"/>
    </row>
    <row r="1354" spans="1:7" ht="15">
      <c r="A1354" s="126"/>
      <c r="B1354" s="257"/>
      <c r="C1354" s="95"/>
      <c r="D1354" s="95"/>
      <c r="E1354" s="95"/>
      <c r="F1354" s="95"/>
      <c r="G1354" s="258"/>
    </row>
    <row r="1355" spans="1:7" ht="15">
      <c r="A1355" s="126"/>
      <c r="B1355" s="257"/>
      <c r="C1355" s="95"/>
      <c r="D1355" s="95"/>
      <c r="E1355" s="95"/>
      <c r="F1355" s="95"/>
      <c r="G1355" s="258"/>
    </row>
    <row r="1356" spans="1:7" ht="15">
      <c r="A1356" s="126"/>
      <c r="B1356" s="257"/>
      <c r="C1356" s="95"/>
      <c r="D1356" s="95"/>
      <c r="E1356" s="95"/>
      <c r="F1356" s="95"/>
      <c r="G1356" s="258"/>
    </row>
    <row r="1357" spans="1:7" ht="15">
      <c r="A1357" s="126"/>
      <c r="B1357" s="257"/>
      <c r="C1357" s="95"/>
      <c r="D1357" s="95"/>
      <c r="E1357" s="95"/>
      <c r="F1357" s="95"/>
      <c r="G1357" s="258"/>
    </row>
    <row r="1358" spans="1:7" ht="15">
      <c r="A1358" s="126"/>
      <c r="B1358" s="257"/>
      <c r="C1358" s="95"/>
      <c r="D1358" s="95"/>
      <c r="E1358" s="95"/>
      <c r="F1358" s="95"/>
      <c r="G1358" s="258"/>
    </row>
    <row r="1359" spans="1:7" ht="15">
      <c r="A1359" s="126"/>
      <c r="B1359" s="257"/>
      <c r="C1359" s="95"/>
      <c r="D1359" s="95"/>
      <c r="E1359" s="95"/>
      <c r="F1359" s="95"/>
      <c r="G1359" s="258"/>
    </row>
    <row r="1360" spans="1:7" ht="15">
      <c r="A1360" s="126"/>
      <c r="B1360" s="257"/>
      <c r="C1360" s="95"/>
      <c r="D1360" s="95"/>
      <c r="E1360" s="95"/>
      <c r="F1360" s="95"/>
      <c r="G1360" s="258"/>
    </row>
    <row r="1361" spans="1:7" ht="15">
      <c r="A1361" s="126"/>
      <c r="B1361" s="257"/>
      <c r="C1361" s="95"/>
      <c r="D1361" s="95"/>
      <c r="E1361" s="95"/>
      <c r="F1361" s="95"/>
      <c r="G1361" s="258"/>
    </row>
    <row r="1362" spans="1:7" ht="15">
      <c r="A1362" s="126"/>
      <c r="B1362" s="257"/>
      <c r="C1362" s="95"/>
      <c r="D1362" s="95"/>
      <c r="E1362" s="95"/>
      <c r="F1362" s="95"/>
      <c r="G1362" s="258"/>
    </row>
    <row r="1363" spans="1:7" ht="15">
      <c r="A1363" s="126"/>
      <c r="B1363" s="257"/>
      <c r="C1363" s="95"/>
      <c r="D1363" s="95"/>
      <c r="E1363" s="95"/>
      <c r="F1363" s="95"/>
      <c r="G1363" s="258"/>
    </row>
    <row r="1364" spans="1:7" ht="15">
      <c r="A1364" s="126"/>
      <c r="B1364" s="257"/>
      <c r="C1364" s="95"/>
      <c r="D1364" s="95"/>
      <c r="E1364" s="95"/>
      <c r="F1364" s="95"/>
      <c r="G1364" s="258"/>
    </row>
    <row r="1365" spans="1:7" ht="15">
      <c r="A1365" s="126"/>
      <c r="B1365" s="257"/>
      <c r="C1365" s="95"/>
      <c r="D1365" s="95"/>
      <c r="E1365" s="95"/>
      <c r="F1365" s="95"/>
      <c r="G1365" s="258"/>
    </row>
    <row r="1366" spans="1:7" ht="15">
      <c r="A1366" s="126"/>
      <c r="B1366" s="257"/>
      <c r="C1366" s="95"/>
      <c r="D1366" s="95"/>
      <c r="E1366" s="95"/>
      <c r="F1366" s="95"/>
      <c r="G1366" s="258"/>
    </row>
    <row r="1367" spans="1:7" ht="15">
      <c r="A1367" s="126"/>
      <c r="B1367" s="257"/>
      <c r="C1367" s="95"/>
      <c r="D1367" s="95"/>
      <c r="E1367" s="95"/>
      <c r="F1367" s="95"/>
      <c r="G1367" s="258"/>
    </row>
    <row r="1368" spans="1:7" ht="15">
      <c r="A1368" s="126"/>
      <c r="B1368" s="257"/>
      <c r="C1368" s="95"/>
      <c r="D1368" s="95"/>
      <c r="E1368" s="95"/>
      <c r="F1368" s="95"/>
      <c r="G1368" s="258"/>
    </row>
    <row r="1369" spans="1:7" ht="15">
      <c r="A1369" s="126"/>
      <c r="B1369" s="257"/>
      <c r="C1369" s="95"/>
      <c r="D1369" s="95"/>
      <c r="E1369" s="95"/>
      <c r="F1369" s="95"/>
      <c r="G1369" s="258"/>
    </row>
    <row r="1370" spans="1:7" ht="15">
      <c r="A1370" s="126"/>
      <c r="B1370" s="257"/>
      <c r="C1370" s="95"/>
      <c r="D1370" s="95"/>
      <c r="E1370" s="95"/>
      <c r="F1370" s="95"/>
      <c r="G1370" s="258"/>
    </row>
    <row r="1371" spans="1:7" ht="15">
      <c r="A1371" s="126"/>
      <c r="B1371" s="257"/>
      <c r="C1371" s="95"/>
      <c r="D1371" s="95"/>
      <c r="E1371" s="95"/>
      <c r="F1371" s="95"/>
      <c r="G1371" s="258"/>
    </row>
    <row r="1372" spans="1:7" ht="15">
      <c r="A1372" s="126"/>
      <c r="B1372" s="257"/>
      <c r="C1372" s="95"/>
      <c r="D1372" s="95"/>
      <c r="E1372" s="95"/>
      <c r="F1372" s="95"/>
      <c r="G1372" s="258"/>
    </row>
    <row r="1373" spans="1:7" ht="15">
      <c r="A1373" s="126"/>
      <c r="B1373" s="257"/>
      <c r="C1373" s="95"/>
      <c r="D1373" s="95"/>
      <c r="E1373" s="95"/>
      <c r="F1373" s="95"/>
      <c r="G1373" s="258"/>
    </row>
    <row r="1374" spans="1:7" ht="15">
      <c r="A1374" s="126"/>
      <c r="B1374" s="257"/>
      <c r="C1374" s="95"/>
      <c r="D1374" s="95"/>
      <c r="E1374" s="95"/>
      <c r="F1374" s="95"/>
      <c r="G1374" s="258"/>
    </row>
    <row r="1375" spans="1:7" ht="15">
      <c r="A1375" s="126"/>
      <c r="B1375" s="257"/>
      <c r="C1375" s="95"/>
      <c r="D1375" s="95"/>
      <c r="E1375" s="95"/>
      <c r="F1375" s="95"/>
      <c r="G1375" s="258"/>
    </row>
    <row r="1376" spans="1:7" ht="15">
      <c r="A1376" s="126"/>
      <c r="B1376" s="257"/>
      <c r="C1376" s="95"/>
      <c r="D1376" s="95"/>
      <c r="E1376" s="95"/>
      <c r="F1376" s="95"/>
      <c r="G1376" s="258"/>
    </row>
    <row r="1377" spans="1:7" ht="15">
      <c r="A1377" s="126"/>
      <c r="B1377" s="257"/>
      <c r="C1377" s="95"/>
      <c r="D1377" s="95"/>
      <c r="E1377" s="95"/>
      <c r="F1377" s="95"/>
      <c r="G1377" s="258"/>
    </row>
    <row r="1378" spans="1:7" ht="15">
      <c r="A1378" s="126"/>
      <c r="B1378" s="257"/>
      <c r="C1378" s="95"/>
      <c r="D1378" s="95"/>
      <c r="E1378" s="95"/>
      <c r="F1378" s="95"/>
      <c r="G1378" s="258"/>
    </row>
    <row r="1379" spans="1:7" ht="15">
      <c r="A1379" s="126"/>
      <c r="B1379" s="257"/>
      <c r="C1379" s="95"/>
      <c r="D1379" s="95"/>
      <c r="E1379" s="95"/>
      <c r="F1379" s="95"/>
      <c r="G1379" s="258"/>
    </row>
    <row r="1380" spans="1:7" ht="15">
      <c r="A1380" s="126"/>
      <c r="B1380" s="257"/>
      <c r="C1380" s="95"/>
      <c r="D1380" s="95"/>
      <c r="E1380" s="95"/>
      <c r="F1380" s="95"/>
      <c r="G1380" s="258"/>
    </row>
    <row r="1381" spans="1:7" ht="15">
      <c r="A1381" s="126"/>
      <c r="B1381" s="257"/>
      <c r="C1381" s="95"/>
      <c r="D1381" s="95"/>
      <c r="E1381" s="95"/>
      <c r="F1381" s="95"/>
      <c r="G1381" s="258"/>
    </row>
    <row r="1382" spans="1:7" ht="15">
      <c r="A1382" s="126"/>
      <c r="B1382" s="257"/>
      <c r="C1382" s="95"/>
      <c r="D1382" s="95"/>
      <c r="E1382" s="95"/>
      <c r="F1382" s="95"/>
      <c r="G1382" s="258"/>
    </row>
    <row r="1383" spans="1:7" ht="15">
      <c r="A1383" s="126"/>
      <c r="B1383" s="257"/>
      <c r="C1383" s="95"/>
      <c r="D1383" s="95"/>
      <c r="E1383" s="95"/>
      <c r="F1383" s="95"/>
      <c r="G1383" s="258"/>
    </row>
    <row r="1384" spans="1:7" ht="15">
      <c r="A1384" s="126"/>
      <c r="B1384" s="257"/>
      <c r="C1384" s="95"/>
      <c r="D1384" s="95"/>
      <c r="E1384" s="95"/>
      <c r="F1384" s="95"/>
      <c r="G1384" s="258"/>
    </row>
    <row r="1385" spans="1:7" ht="15">
      <c r="A1385" s="126"/>
      <c r="B1385" s="257"/>
      <c r="C1385" s="95"/>
      <c r="D1385" s="95"/>
      <c r="E1385" s="95"/>
      <c r="F1385" s="95"/>
      <c r="G1385" s="258"/>
    </row>
    <row r="1386" spans="1:7" ht="15">
      <c r="A1386" s="126"/>
      <c r="B1386" s="257"/>
      <c r="C1386" s="95"/>
      <c r="D1386" s="95"/>
      <c r="E1386" s="95"/>
      <c r="F1386" s="95"/>
      <c r="G1386" s="258"/>
    </row>
    <row r="1387" spans="1:7" ht="15">
      <c r="A1387" s="126"/>
      <c r="B1387" s="257"/>
      <c r="C1387" s="95"/>
      <c r="D1387" s="95"/>
      <c r="E1387" s="95"/>
      <c r="F1387" s="95"/>
      <c r="G1387" s="258"/>
    </row>
    <row r="1388" spans="1:7" ht="15">
      <c r="A1388" s="126"/>
      <c r="B1388" s="257"/>
      <c r="C1388" s="95"/>
      <c r="D1388" s="95"/>
      <c r="E1388" s="95"/>
      <c r="F1388" s="95"/>
      <c r="G1388" s="258"/>
    </row>
    <row r="1389" spans="1:7" ht="15">
      <c r="A1389" s="126"/>
      <c r="B1389" s="257"/>
      <c r="C1389" s="95"/>
      <c r="D1389" s="95"/>
      <c r="E1389" s="95"/>
      <c r="F1389" s="95"/>
      <c r="G1389" s="258"/>
    </row>
    <row r="1390" spans="1:7" ht="15">
      <c r="A1390" s="126"/>
      <c r="B1390" s="257"/>
      <c r="C1390" s="95"/>
      <c r="D1390" s="95"/>
      <c r="E1390" s="95"/>
      <c r="F1390" s="95"/>
      <c r="G1390" s="258"/>
    </row>
    <row r="1391" spans="1:7" ht="15">
      <c r="A1391" s="126"/>
      <c r="B1391" s="257"/>
      <c r="C1391" s="95"/>
      <c r="D1391" s="95"/>
      <c r="E1391" s="95"/>
      <c r="F1391" s="95"/>
      <c r="G1391" s="258"/>
    </row>
    <row r="1392" spans="1:7" ht="15">
      <c r="A1392" s="126"/>
      <c r="B1392" s="257"/>
      <c r="C1392" s="95"/>
      <c r="D1392" s="95"/>
      <c r="E1392" s="95"/>
      <c r="F1392" s="95"/>
      <c r="G1392" s="258"/>
    </row>
    <row r="1393" spans="1:7" ht="15">
      <c r="A1393" s="126"/>
      <c r="B1393" s="257"/>
      <c r="C1393" s="95"/>
      <c r="D1393" s="95"/>
      <c r="E1393" s="95"/>
      <c r="F1393" s="95"/>
      <c r="G1393" s="258"/>
    </row>
    <row r="1394" spans="1:7" ht="15">
      <c r="A1394" s="126"/>
      <c r="B1394" s="257"/>
      <c r="C1394" s="95"/>
      <c r="D1394" s="95"/>
      <c r="E1394" s="95"/>
      <c r="F1394" s="95"/>
      <c r="G1394" s="258"/>
    </row>
    <row r="1395" spans="1:7" ht="15">
      <c r="A1395" s="126"/>
      <c r="B1395" s="257"/>
      <c r="C1395" s="95"/>
      <c r="D1395" s="95"/>
      <c r="E1395" s="95"/>
      <c r="F1395" s="95"/>
      <c r="G1395" s="258"/>
    </row>
    <row r="1396" spans="1:7" ht="15">
      <c r="A1396" s="126"/>
      <c r="B1396" s="257"/>
      <c r="C1396" s="95"/>
      <c r="D1396" s="95"/>
      <c r="E1396" s="95"/>
      <c r="F1396" s="95"/>
      <c r="G1396" s="258"/>
    </row>
    <row r="1397" spans="1:7" ht="15">
      <c r="A1397" s="126"/>
      <c r="B1397" s="257"/>
      <c r="C1397" s="95"/>
      <c r="D1397" s="95"/>
      <c r="E1397" s="95"/>
      <c r="F1397" s="95"/>
      <c r="G1397" s="258"/>
    </row>
    <row r="1398" spans="1:7" ht="15">
      <c r="A1398" s="126"/>
      <c r="B1398" s="257"/>
      <c r="C1398" s="95"/>
      <c r="D1398" s="95"/>
      <c r="E1398" s="95"/>
      <c r="F1398" s="95"/>
      <c r="G1398" s="258"/>
    </row>
    <row r="1399" spans="1:7" ht="15">
      <c r="A1399" s="126"/>
      <c r="B1399" s="257"/>
      <c r="C1399" s="95"/>
      <c r="D1399" s="95"/>
      <c r="E1399" s="95"/>
      <c r="F1399" s="95"/>
      <c r="G1399" s="258"/>
    </row>
    <row r="1400" spans="1:7" ht="15">
      <c r="A1400" s="126"/>
      <c r="B1400" s="257"/>
      <c r="C1400" s="95"/>
      <c r="D1400" s="95"/>
      <c r="E1400" s="95"/>
      <c r="F1400" s="95"/>
      <c r="G1400" s="258"/>
    </row>
    <row r="1401" spans="1:7" ht="15">
      <c r="A1401" s="126"/>
      <c r="B1401" s="257"/>
      <c r="C1401" s="95"/>
      <c r="D1401" s="95"/>
      <c r="E1401" s="95"/>
      <c r="F1401" s="95"/>
      <c r="G1401" s="258"/>
    </row>
    <row r="1402" spans="1:7" ht="15">
      <c r="A1402" s="126"/>
      <c r="B1402" s="257"/>
      <c r="C1402" s="95"/>
      <c r="D1402" s="95"/>
      <c r="E1402" s="95"/>
      <c r="F1402" s="95"/>
      <c r="G1402" s="258"/>
    </row>
    <row r="1403" spans="1:7" ht="15">
      <c r="A1403" s="126"/>
      <c r="B1403" s="257"/>
      <c r="C1403" s="95"/>
      <c r="D1403" s="95"/>
      <c r="E1403" s="95"/>
      <c r="F1403" s="95"/>
      <c r="G1403" s="258"/>
    </row>
    <row r="1404" spans="1:7" ht="15">
      <c r="A1404" s="126"/>
      <c r="B1404" s="257"/>
      <c r="C1404" s="95"/>
      <c r="D1404" s="95"/>
      <c r="E1404" s="95"/>
      <c r="F1404" s="95"/>
      <c r="G1404" s="258"/>
    </row>
    <row r="1405" spans="1:7" ht="15">
      <c r="A1405" s="126"/>
      <c r="B1405" s="257"/>
      <c r="C1405" s="95"/>
      <c r="D1405" s="95"/>
      <c r="E1405" s="95"/>
      <c r="F1405" s="95"/>
      <c r="G1405" s="258"/>
    </row>
    <row r="1406" spans="1:7" ht="15">
      <c r="A1406" s="126"/>
      <c r="B1406" s="257"/>
      <c r="C1406" s="95"/>
      <c r="D1406" s="95"/>
      <c r="E1406" s="95"/>
      <c r="F1406" s="95"/>
      <c r="G1406" s="258"/>
    </row>
    <row r="1407" spans="1:7" ht="15">
      <c r="A1407" s="126"/>
      <c r="B1407" s="257"/>
      <c r="C1407" s="95"/>
      <c r="D1407" s="95"/>
      <c r="E1407" s="95"/>
      <c r="F1407" s="95"/>
      <c r="G1407" s="258"/>
    </row>
    <row r="1408" spans="1:7" ht="15">
      <c r="A1408" s="126"/>
      <c r="B1408" s="257"/>
      <c r="C1408" s="95"/>
      <c r="D1408" s="95"/>
      <c r="E1408" s="95"/>
      <c r="F1408" s="95"/>
      <c r="G1408" s="258"/>
    </row>
    <row r="1409" spans="1:7" ht="15">
      <c r="A1409" s="126"/>
      <c r="B1409" s="257"/>
      <c r="C1409" s="95"/>
      <c r="D1409" s="95"/>
      <c r="E1409" s="95"/>
      <c r="F1409" s="95"/>
      <c r="G1409" s="258"/>
    </row>
    <row r="1410" spans="1:7" ht="15">
      <c r="A1410" s="126"/>
      <c r="B1410" s="257"/>
      <c r="C1410" s="95"/>
      <c r="D1410" s="95"/>
      <c r="E1410" s="95"/>
      <c r="F1410" s="95"/>
      <c r="G1410" s="258"/>
    </row>
    <row r="1411" spans="1:7" ht="15">
      <c r="A1411" s="126"/>
      <c r="B1411" s="257"/>
      <c r="C1411" s="95"/>
      <c r="D1411" s="95"/>
      <c r="E1411" s="95"/>
      <c r="F1411" s="95"/>
      <c r="G1411" s="258"/>
    </row>
    <row r="1412" spans="1:7" ht="15">
      <c r="A1412" s="126"/>
      <c r="B1412" s="257"/>
      <c r="C1412" s="95"/>
      <c r="D1412" s="95"/>
      <c r="E1412" s="95"/>
      <c r="F1412" s="95"/>
      <c r="G1412" s="258"/>
    </row>
    <row r="1413" spans="1:7" ht="15">
      <c r="A1413" s="126"/>
      <c r="B1413" s="257"/>
      <c r="C1413" s="95"/>
      <c r="D1413" s="95"/>
      <c r="E1413" s="95"/>
      <c r="F1413" s="95"/>
      <c r="G1413" s="258"/>
    </row>
    <row r="1414" spans="1:7" ht="15">
      <c r="A1414" s="126"/>
      <c r="B1414" s="257"/>
      <c r="C1414" s="95"/>
      <c r="D1414" s="95"/>
      <c r="E1414" s="95"/>
      <c r="F1414" s="95"/>
      <c r="G1414" s="258"/>
    </row>
    <row r="1415" spans="1:7" ht="15">
      <c r="A1415" s="126"/>
      <c r="B1415" s="257"/>
      <c r="C1415" s="95"/>
      <c r="D1415" s="95"/>
      <c r="E1415" s="95"/>
      <c r="F1415" s="95"/>
      <c r="G1415" s="258"/>
    </row>
    <row r="1416" spans="1:7" ht="15">
      <c r="A1416" s="126"/>
      <c r="B1416" s="257"/>
      <c r="C1416" s="95"/>
      <c r="D1416" s="95"/>
      <c r="E1416" s="95"/>
      <c r="F1416" s="95"/>
      <c r="G1416" s="258"/>
    </row>
    <row r="1417" spans="1:7" ht="15">
      <c r="A1417" s="126"/>
      <c r="B1417" s="257"/>
      <c r="C1417" s="95"/>
      <c r="D1417" s="95"/>
      <c r="E1417" s="95"/>
      <c r="F1417" s="95"/>
      <c r="G1417" s="258"/>
    </row>
    <row r="1418" spans="1:7" ht="15">
      <c r="A1418" s="126"/>
      <c r="B1418" s="257"/>
      <c r="C1418" s="95"/>
      <c r="D1418" s="95"/>
      <c r="E1418" s="95"/>
      <c r="F1418" s="95"/>
      <c r="G1418" s="258"/>
    </row>
    <row r="1419" spans="1:7" ht="15">
      <c r="A1419" s="126"/>
      <c r="B1419" s="257"/>
      <c r="C1419" s="95"/>
      <c r="D1419" s="95"/>
      <c r="E1419" s="95"/>
      <c r="F1419" s="95"/>
      <c r="G1419" s="258"/>
    </row>
    <row r="1420" spans="1:7" ht="15">
      <c r="A1420" s="126"/>
      <c r="B1420" s="257"/>
      <c r="C1420" s="95"/>
      <c r="D1420" s="95"/>
      <c r="E1420" s="95"/>
      <c r="F1420" s="95"/>
      <c r="G1420" s="258"/>
    </row>
    <row r="1421" spans="1:7" ht="15">
      <c r="A1421" s="126"/>
      <c r="B1421" s="257"/>
      <c r="C1421" s="95"/>
      <c r="D1421" s="95"/>
      <c r="E1421" s="95"/>
      <c r="F1421" s="95"/>
      <c r="G1421" s="258"/>
    </row>
    <row r="1422" spans="1:7" ht="15">
      <c r="A1422" s="126"/>
      <c r="B1422" s="257"/>
      <c r="C1422" s="95"/>
      <c r="D1422" s="95"/>
      <c r="E1422" s="95"/>
      <c r="F1422" s="95"/>
      <c r="G1422" s="258"/>
    </row>
    <row r="1423" spans="1:7" ht="15">
      <c r="A1423" s="126"/>
      <c r="B1423" s="257"/>
      <c r="C1423" s="95"/>
      <c r="D1423" s="95"/>
      <c r="E1423" s="95"/>
      <c r="F1423" s="95"/>
      <c r="G1423" s="258"/>
    </row>
    <row r="1424" spans="1:7" ht="15">
      <c r="A1424" s="126"/>
      <c r="B1424" s="257"/>
      <c r="C1424" s="95"/>
      <c r="D1424" s="95"/>
      <c r="E1424" s="95"/>
      <c r="F1424" s="95"/>
      <c r="G1424" s="258"/>
    </row>
    <row r="1425" spans="1:7" ht="15">
      <c r="A1425" s="126"/>
      <c r="B1425" s="257"/>
      <c r="C1425" s="95"/>
      <c r="D1425" s="95"/>
      <c r="E1425" s="95"/>
      <c r="F1425" s="95"/>
      <c r="G1425" s="258"/>
    </row>
    <row r="1426" spans="1:7" ht="15">
      <c r="A1426" s="126"/>
      <c r="B1426" s="257"/>
      <c r="C1426" s="95"/>
      <c r="D1426" s="95"/>
      <c r="E1426" s="95"/>
      <c r="F1426" s="95"/>
      <c r="G1426" s="258"/>
    </row>
    <row r="1427" spans="1:7" ht="15">
      <c r="A1427" s="126"/>
      <c r="B1427" s="257"/>
      <c r="C1427" s="95"/>
      <c r="D1427" s="95"/>
      <c r="E1427" s="95"/>
      <c r="F1427" s="95"/>
      <c r="G1427" s="258"/>
    </row>
    <row r="1428" spans="1:7" ht="15">
      <c r="A1428" s="126"/>
      <c r="B1428" s="257"/>
      <c r="C1428" s="95"/>
      <c r="D1428" s="95"/>
      <c r="E1428" s="95"/>
      <c r="F1428" s="95"/>
      <c r="G1428" s="258"/>
    </row>
    <row r="1429" spans="1:7" ht="15">
      <c r="A1429" s="126"/>
      <c r="B1429" s="257"/>
      <c r="C1429" s="95"/>
      <c r="D1429" s="95"/>
      <c r="E1429" s="95"/>
      <c r="F1429" s="95"/>
      <c r="G1429" s="258"/>
    </row>
    <row r="1430" spans="1:7" ht="15">
      <c r="A1430" s="126"/>
      <c r="B1430" s="257"/>
      <c r="C1430" s="95"/>
      <c r="D1430" s="95"/>
      <c r="E1430" s="95"/>
      <c r="F1430" s="95"/>
      <c r="G1430" s="258"/>
    </row>
    <row r="1431" spans="1:7" ht="15">
      <c r="A1431" s="126"/>
      <c r="B1431" s="257"/>
      <c r="C1431" s="95"/>
      <c r="D1431" s="95"/>
      <c r="E1431" s="95"/>
      <c r="F1431" s="95"/>
      <c r="G1431" s="258"/>
    </row>
    <row r="1432" spans="1:7" ht="15">
      <c r="A1432" s="126"/>
      <c r="B1432" s="257"/>
      <c r="C1432" s="95"/>
      <c r="D1432" s="95"/>
      <c r="E1432" s="95"/>
      <c r="F1432" s="95"/>
      <c r="G1432" s="258"/>
    </row>
    <row r="1433" spans="1:7" ht="15">
      <c r="A1433" s="126"/>
      <c r="B1433" s="257"/>
      <c r="C1433" s="95"/>
      <c r="D1433" s="95"/>
      <c r="E1433" s="95"/>
      <c r="F1433" s="95"/>
      <c r="G1433" s="258"/>
    </row>
    <row r="1434" spans="1:7" ht="15">
      <c r="A1434" s="126"/>
      <c r="B1434" s="257"/>
      <c r="C1434" s="95"/>
      <c r="D1434" s="95"/>
      <c r="E1434" s="95"/>
      <c r="F1434" s="95"/>
      <c r="G1434" s="258"/>
    </row>
    <row r="1435" spans="1:7" ht="15">
      <c r="A1435" s="126"/>
      <c r="B1435" s="257"/>
      <c r="C1435" s="95"/>
      <c r="D1435" s="95"/>
      <c r="E1435" s="95"/>
      <c r="F1435" s="95"/>
      <c r="G1435" s="258"/>
    </row>
    <row r="1436" spans="1:7" ht="15">
      <c r="A1436" s="126"/>
      <c r="B1436" s="257"/>
      <c r="C1436" s="95"/>
      <c r="D1436" s="95"/>
      <c r="E1436" s="95"/>
      <c r="F1436" s="95"/>
      <c r="G1436" s="258"/>
    </row>
    <row r="1437" spans="1:7" ht="15">
      <c r="A1437" s="126"/>
      <c r="B1437" s="257"/>
      <c r="C1437" s="95"/>
      <c r="D1437" s="95"/>
      <c r="E1437" s="95"/>
      <c r="F1437" s="95"/>
      <c r="G1437" s="258"/>
    </row>
    <row r="1438" spans="1:7" ht="15">
      <c r="A1438" s="126"/>
      <c r="B1438" s="257"/>
      <c r="C1438" s="95"/>
      <c r="D1438" s="95"/>
      <c r="E1438" s="95"/>
      <c r="F1438" s="95"/>
      <c r="G1438" s="258"/>
    </row>
    <row r="1439" spans="1:7" ht="15">
      <c r="A1439" s="126"/>
      <c r="B1439" s="257"/>
      <c r="C1439" s="95"/>
      <c r="D1439" s="95"/>
      <c r="E1439" s="95"/>
      <c r="F1439" s="95"/>
      <c r="G1439" s="258"/>
    </row>
    <row r="1440" spans="1:7" ht="15">
      <c r="A1440" s="126"/>
      <c r="B1440" s="257"/>
      <c r="C1440" s="95"/>
      <c r="D1440" s="95"/>
      <c r="E1440" s="95"/>
      <c r="F1440" s="95"/>
      <c r="G1440" s="258"/>
    </row>
    <row r="1441" spans="1:7" ht="15">
      <c r="A1441" s="126"/>
      <c r="B1441" s="257"/>
      <c r="C1441" s="95"/>
      <c r="D1441" s="95"/>
      <c r="E1441" s="95"/>
      <c r="F1441" s="95"/>
      <c r="G1441" s="258"/>
    </row>
    <row r="1442" spans="1:7" ht="15">
      <c r="A1442" s="126"/>
      <c r="B1442" s="257"/>
      <c r="C1442" s="95"/>
      <c r="D1442" s="95"/>
      <c r="E1442" s="95"/>
      <c r="F1442" s="95"/>
      <c r="G1442" s="258"/>
    </row>
    <row r="1443" spans="1:7" ht="15">
      <c r="A1443" s="126"/>
      <c r="B1443" s="257"/>
      <c r="C1443" s="95"/>
      <c r="D1443" s="95"/>
      <c r="E1443" s="95"/>
      <c r="F1443" s="95"/>
      <c r="G1443" s="258"/>
    </row>
    <row r="1444" spans="1:7" ht="15">
      <c r="A1444" s="126"/>
      <c r="B1444" s="257"/>
      <c r="C1444" s="95"/>
      <c r="D1444" s="95"/>
      <c r="E1444" s="95"/>
      <c r="F1444" s="95"/>
      <c r="G1444" s="258"/>
    </row>
    <row r="1445" spans="1:7" ht="15">
      <c r="A1445" s="126"/>
      <c r="B1445" s="257"/>
      <c r="C1445" s="95"/>
      <c r="D1445" s="95"/>
      <c r="E1445" s="95"/>
      <c r="F1445" s="95"/>
      <c r="G1445" s="258"/>
    </row>
    <row r="1446" spans="1:7" ht="15">
      <c r="A1446" s="126"/>
      <c r="B1446" s="257"/>
      <c r="C1446" s="95"/>
      <c r="D1446" s="95"/>
      <c r="E1446" s="95"/>
      <c r="F1446" s="95"/>
      <c r="G1446" s="258"/>
    </row>
    <row r="1447" spans="1:7" ht="15">
      <c r="A1447" s="126"/>
      <c r="B1447" s="257"/>
      <c r="C1447" s="95"/>
      <c r="D1447" s="95"/>
      <c r="E1447" s="95"/>
      <c r="F1447" s="95"/>
      <c r="G1447" s="258"/>
    </row>
    <row r="1448" spans="1:7" ht="15">
      <c r="A1448" s="126"/>
      <c r="B1448" s="257"/>
      <c r="C1448" s="95"/>
      <c r="D1448" s="95"/>
      <c r="E1448" s="95"/>
      <c r="F1448" s="95"/>
      <c r="G1448" s="258"/>
    </row>
    <row r="1449" spans="1:7" ht="15">
      <c r="A1449" s="126"/>
      <c r="B1449" s="257"/>
      <c r="C1449" s="95"/>
      <c r="D1449" s="95"/>
      <c r="E1449" s="95"/>
      <c r="F1449" s="95"/>
      <c r="G1449" s="258"/>
    </row>
    <row r="1450" spans="1:7" ht="15">
      <c r="A1450" s="126"/>
      <c r="B1450" s="257"/>
      <c r="C1450" s="95"/>
      <c r="D1450" s="95"/>
      <c r="E1450" s="95"/>
      <c r="F1450" s="95"/>
      <c r="G1450" s="258"/>
    </row>
    <row r="1451" spans="1:7" ht="15">
      <c r="A1451" s="126"/>
      <c r="B1451" s="257"/>
      <c r="C1451" s="95"/>
      <c r="D1451" s="95"/>
      <c r="E1451" s="95"/>
      <c r="F1451" s="95"/>
      <c r="G1451" s="258"/>
    </row>
    <row r="1452" spans="1:7" ht="15">
      <c r="A1452" s="126"/>
      <c r="B1452" s="257"/>
      <c r="C1452" s="95"/>
      <c r="D1452" s="95"/>
      <c r="E1452" s="95"/>
      <c r="F1452" s="95"/>
      <c r="G1452" s="258"/>
    </row>
    <row r="1453" spans="1:7" ht="15">
      <c r="A1453" s="126"/>
      <c r="B1453" s="257"/>
      <c r="C1453" s="95"/>
      <c r="D1453" s="95"/>
      <c r="E1453" s="95"/>
      <c r="F1453" s="95"/>
      <c r="G1453" s="258"/>
    </row>
    <row r="1454" spans="1:7" ht="15">
      <c r="A1454" s="126"/>
      <c r="B1454" s="257"/>
      <c r="C1454" s="95"/>
      <c r="D1454" s="95"/>
      <c r="E1454" s="95"/>
      <c r="F1454" s="95"/>
      <c r="G1454" s="258"/>
    </row>
    <row r="1455" spans="1:7" ht="15">
      <c r="A1455" s="126"/>
      <c r="B1455" s="257"/>
      <c r="C1455" s="95"/>
      <c r="D1455" s="95"/>
      <c r="E1455" s="95"/>
      <c r="F1455" s="95"/>
      <c r="G1455" s="258"/>
    </row>
    <row r="1456" spans="1:7" ht="15">
      <c r="A1456" s="126"/>
      <c r="B1456" s="257"/>
      <c r="C1456" s="95"/>
      <c r="D1456" s="95"/>
      <c r="E1456" s="95"/>
      <c r="F1456" s="95"/>
      <c r="G1456" s="258"/>
    </row>
    <row r="1457" spans="1:7" ht="15">
      <c r="A1457" s="126"/>
      <c r="B1457" s="257"/>
      <c r="C1457" s="95"/>
      <c r="D1457" s="95"/>
      <c r="E1457" s="95"/>
      <c r="F1457" s="95"/>
      <c r="G1457" s="258"/>
    </row>
    <row r="1458" spans="1:7" ht="15">
      <c r="A1458" s="126"/>
      <c r="B1458" s="257"/>
      <c r="C1458" s="95"/>
      <c r="D1458" s="95"/>
      <c r="E1458" s="95"/>
      <c r="F1458" s="95"/>
      <c r="G1458" s="258"/>
    </row>
    <row r="1459" spans="1:7" ht="15">
      <c r="A1459" s="126"/>
      <c r="B1459" s="257"/>
      <c r="C1459" s="95"/>
      <c r="D1459" s="95"/>
      <c r="E1459" s="95"/>
      <c r="F1459" s="95"/>
      <c r="G1459" s="258"/>
    </row>
    <row r="1460" spans="1:7" ht="15">
      <c r="A1460" s="126"/>
      <c r="B1460" s="257"/>
      <c r="C1460" s="95"/>
      <c r="D1460" s="95"/>
      <c r="E1460" s="95"/>
      <c r="F1460" s="95"/>
      <c r="G1460" s="258"/>
    </row>
    <row r="1461" spans="1:7" ht="15">
      <c r="A1461" s="126"/>
      <c r="B1461" s="257"/>
      <c r="C1461" s="95"/>
      <c r="D1461" s="95"/>
      <c r="E1461" s="95"/>
      <c r="F1461" s="95"/>
      <c r="G1461" s="258"/>
    </row>
    <row r="1462" spans="1:7" ht="15">
      <c r="A1462" s="126"/>
      <c r="B1462" s="257"/>
      <c r="C1462" s="95"/>
      <c r="D1462" s="95"/>
      <c r="E1462" s="95"/>
      <c r="F1462" s="95"/>
      <c r="G1462" s="258"/>
    </row>
    <row r="1463" spans="1:7" ht="15">
      <c r="A1463" s="126"/>
      <c r="B1463" s="257"/>
      <c r="C1463" s="95"/>
      <c r="D1463" s="95"/>
      <c r="E1463" s="95"/>
      <c r="F1463" s="95"/>
      <c r="G1463" s="258"/>
    </row>
    <row r="1464" spans="1:7" ht="15">
      <c r="A1464" s="126"/>
      <c r="B1464" s="257"/>
      <c r="C1464" s="95"/>
      <c r="D1464" s="95"/>
      <c r="E1464" s="95"/>
      <c r="F1464" s="95"/>
      <c r="G1464" s="258"/>
    </row>
    <row r="1465" spans="1:7" ht="15">
      <c r="A1465" s="126"/>
      <c r="B1465" s="257"/>
      <c r="C1465" s="95"/>
      <c r="D1465" s="95"/>
      <c r="E1465" s="95"/>
      <c r="F1465" s="95"/>
      <c r="G1465" s="258"/>
    </row>
    <row r="1466" spans="1:7" ht="15">
      <c r="A1466" s="126"/>
      <c r="B1466" s="257"/>
      <c r="C1466" s="95"/>
      <c r="D1466" s="95"/>
      <c r="E1466" s="95"/>
      <c r="F1466" s="95"/>
      <c r="G1466" s="258"/>
    </row>
    <row r="1467" spans="1:7" ht="15">
      <c r="A1467" s="126"/>
      <c r="B1467" s="257"/>
      <c r="C1467" s="95"/>
      <c r="D1467" s="95"/>
      <c r="E1467" s="95"/>
      <c r="F1467" s="95"/>
      <c r="G1467" s="258"/>
    </row>
    <row r="1468" spans="1:7" ht="15">
      <c r="A1468" s="126"/>
      <c r="B1468" s="257"/>
      <c r="C1468" s="95"/>
      <c r="D1468" s="95"/>
      <c r="E1468" s="95"/>
      <c r="F1468" s="95"/>
      <c r="G1468" s="258"/>
    </row>
    <row r="1469" spans="1:7" ht="15">
      <c r="A1469" s="126"/>
      <c r="B1469" s="257"/>
      <c r="C1469" s="95"/>
      <c r="D1469" s="95"/>
      <c r="E1469" s="95"/>
      <c r="F1469" s="95"/>
      <c r="G1469" s="258"/>
    </row>
    <row r="1470" spans="1:7" ht="15">
      <c r="A1470" s="126"/>
      <c r="B1470" s="257"/>
      <c r="C1470" s="95"/>
      <c r="D1470" s="95"/>
      <c r="E1470" s="95"/>
      <c r="F1470" s="95"/>
      <c r="G1470" s="258"/>
    </row>
    <row r="1471" spans="1:7" ht="15">
      <c r="A1471" s="126"/>
      <c r="B1471" s="257"/>
      <c r="C1471" s="95"/>
      <c r="D1471" s="95"/>
      <c r="E1471" s="95"/>
      <c r="F1471" s="95"/>
      <c r="G1471" s="258"/>
    </row>
    <row r="1472" spans="1:7" ht="15">
      <c r="A1472" s="126"/>
      <c r="B1472" s="257"/>
      <c r="C1472" s="95"/>
      <c r="D1472" s="95"/>
      <c r="E1472" s="95"/>
      <c r="F1472" s="95"/>
      <c r="G1472" s="258"/>
    </row>
    <row r="1473" spans="1:7" ht="15">
      <c r="A1473" s="126"/>
      <c r="B1473" s="257"/>
      <c r="C1473" s="95"/>
      <c r="D1473" s="95"/>
      <c r="E1473" s="95"/>
      <c r="F1473" s="95"/>
      <c r="G1473" s="258"/>
    </row>
    <row r="1474" spans="1:7" ht="15">
      <c r="A1474" s="126"/>
      <c r="B1474" s="257"/>
      <c r="C1474" s="95"/>
      <c r="D1474" s="95"/>
      <c r="E1474" s="95"/>
      <c r="F1474" s="95"/>
      <c r="G1474" s="258"/>
    </row>
    <row r="1475" spans="1:7" ht="15">
      <c r="A1475" s="126"/>
      <c r="B1475" s="257"/>
      <c r="C1475" s="95"/>
      <c r="D1475" s="95"/>
      <c r="E1475" s="95"/>
      <c r="F1475" s="95"/>
      <c r="G1475" s="258"/>
    </row>
    <row r="1476" spans="1:7" ht="15">
      <c r="A1476" s="126"/>
      <c r="B1476" s="257"/>
      <c r="C1476" s="95"/>
      <c r="D1476" s="95"/>
      <c r="E1476" s="95"/>
      <c r="F1476" s="95"/>
      <c r="G1476" s="258"/>
    </row>
    <row r="1477" spans="1:7" ht="15">
      <c r="A1477" s="126"/>
      <c r="B1477" s="257"/>
      <c r="C1477" s="95"/>
      <c r="D1477" s="95"/>
      <c r="E1477" s="95"/>
      <c r="F1477" s="95"/>
      <c r="G1477" s="258"/>
    </row>
    <row r="1478" spans="1:7" ht="15">
      <c r="A1478" s="126"/>
      <c r="B1478" s="257"/>
      <c r="C1478" s="95"/>
      <c r="D1478" s="95"/>
      <c r="E1478" s="95"/>
      <c r="F1478" s="95"/>
      <c r="G1478" s="258"/>
    </row>
    <row r="1479" spans="1:7" ht="15">
      <c r="A1479" s="126"/>
      <c r="B1479" s="257"/>
      <c r="C1479" s="95"/>
      <c r="D1479" s="95"/>
      <c r="E1479" s="95"/>
      <c r="F1479" s="95"/>
      <c r="G1479" s="258"/>
    </row>
    <row r="1480" spans="1:7" ht="15">
      <c r="A1480" s="126"/>
      <c r="B1480" s="257"/>
      <c r="C1480" s="95"/>
      <c r="D1480" s="95"/>
      <c r="E1480" s="95"/>
      <c r="F1480" s="95"/>
      <c r="G1480" s="258"/>
    </row>
    <row r="1481" spans="1:7" ht="15">
      <c r="A1481" s="126"/>
      <c r="B1481" s="257"/>
      <c r="C1481" s="95"/>
      <c r="D1481" s="95"/>
      <c r="E1481" s="95"/>
      <c r="F1481" s="95"/>
      <c r="G1481" s="258"/>
    </row>
    <row r="1482" spans="1:7" ht="15">
      <c r="A1482" s="126"/>
      <c r="B1482" s="257"/>
      <c r="C1482" s="95"/>
      <c r="D1482" s="95"/>
      <c r="E1482" s="95"/>
      <c r="F1482" s="95"/>
      <c r="G1482" s="258"/>
    </row>
    <row r="1483" spans="1:7" ht="15">
      <c r="A1483" s="126"/>
      <c r="B1483" s="257"/>
      <c r="C1483" s="95"/>
      <c r="D1483" s="95"/>
      <c r="E1483" s="95"/>
      <c r="F1483" s="95"/>
      <c r="G1483" s="258"/>
    </row>
    <row r="1484" spans="1:7" ht="15">
      <c r="A1484" s="126"/>
      <c r="B1484" s="257"/>
      <c r="C1484" s="95"/>
      <c r="D1484" s="95"/>
      <c r="E1484" s="95"/>
      <c r="F1484" s="95"/>
      <c r="G1484" s="258"/>
    </row>
    <row r="1485" spans="1:7" ht="15">
      <c r="A1485" s="126"/>
      <c r="B1485" s="257"/>
      <c r="C1485" s="95"/>
      <c r="D1485" s="95"/>
      <c r="E1485" s="95"/>
      <c r="F1485" s="95"/>
      <c r="G1485" s="258"/>
    </row>
    <row r="1486" spans="1:7" ht="15">
      <c r="A1486" s="126"/>
      <c r="B1486" s="257"/>
      <c r="C1486" s="95"/>
      <c r="D1486" s="95"/>
      <c r="E1486" s="95"/>
      <c r="F1486" s="95"/>
      <c r="G1486" s="258"/>
    </row>
    <row r="1487" spans="1:7" ht="15">
      <c r="A1487" s="126"/>
      <c r="B1487" s="257"/>
      <c r="C1487" s="95"/>
      <c r="D1487" s="95"/>
      <c r="E1487" s="95"/>
      <c r="F1487" s="95"/>
      <c r="G1487" s="258"/>
    </row>
    <row r="1488" spans="1:7" ht="15">
      <c r="A1488" s="126"/>
      <c r="B1488" s="257"/>
      <c r="C1488" s="95"/>
      <c r="D1488" s="95"/>
      <c r="E1488" s="95"/>
      <c r="F1488" s="95"/>
      <c r="G1488" s="258"/>
    </row>
    <row r="1489" spans="1:7" ht="15">
      <c r="A1489" s="126"/>
      <c r="B1489" s="257"/>
      <c r="C1489" s="95"/>
      <c r="D1489" s="95"/>
      <c r="E1489" s="95"/>
      <c r="F1489" s="95"/>
      <c r="G1489" s="258"/>
    </row>
    <row r="1490" spans="1:7" ht="15">
      <c r="A1490" s="126"/>
      <c r="B1490" s="257"/>
      <c r="C1490" s="95"/>
      <c r="D1490" s="95"/>
      <c r="E1490" s="95"/>
      <c r="F1490" s="95"/>
      <c r="G1490" s="258"/>
    </row>
    <row r="1491" spans="1:7" ht="15">
      <c r="A1491" s="126"/>
      <c r="B1491" s="257"/>
      <c r="C1491" s="95"/>
      <c r="D1491" s="95"/>
      <c r="E1491" s="95"/>
      <c r="F1491" s="95"/>
      <c r="G1491" s="258"/>
    </row>
    <row r="1492" spans="1:7" ht="15">
      <c r="A1492" s="126"/>
      <c r="B1492" s="257"/>
      <c r="C1492" s="95"/>
      <c r="D1492" s="95"/>
      <c r="E1492" s="95"/>
      <c r="F1492" s="95"/>
      <c r="G1492" s="258"/>
    </row>
    <row r="1493" spans="1:7" ht="15">
      <c r="A1493" s="126"/>
      <c r="B1493" s="257"/>
      <c r="C1493" s="95"/>
      <c r="D1493" s="95"/>
      <c r="E1493" s="95"/>
      <c r="F1493" s="95"/>
      <c r="G1493" s="258"/>
    </row>
    <row r="1494" spans="1:7" ht="15">
      <c r="A1494" s="126"/>
      <c r="B1494" s="257"/>
      <c r="C1494" s="95"/>
      <c r="D1494" s="95"/>
      <c r="E1494" s="95"/>
      <c r="F1494" s="95"/>
      <c r="G1494" s="258"/>
    </row>
    <row r="1495" spans="1:7" ht="15">
      <c r="A1495" s="126"/>
      <c r="B1495" s="257"/>
      <c r="C1495" s="95"/>
      <c r="D1495" s="95"/>
      <c r="E1495" s="95"/>
      <c r="F1495" s="95"/>
      <c r="G1495" s="258"/>
    </row>
    <row r="1496" spans="1:7" ht="15">
      <c r="A1496" s="126"/>
      <c r="B1496" s="257"/>
      <c r="C1496" s="95"/>
      <c r="D1496" s="95"/>
      <c r="E1496" s="95"/>
      <c r="F1496" s="95"/>
      <c r="G1496" s="258"/>
    </row>
    <row r="1497" spans="1:7" ht="15">
      <c r="A1497" s="126"/>
      <c r="B1497" s="257"/>
      <c r="C1497" s="95"/>
      <c r="D1497" s="95"/>
      <c r="E1497" s="95"/>
      <c r="F1497" s="95"/>
      <c r="G1497" s="258"/>
    </row>
    <row r="1498" spans="1:7" ht="15">
      <c r="A1498" s="126"/>
      <c r="B1498" s="257"/>
      <c r="C1498" s="95"/>
      <c r="D1498" s="95"/>
      <c r="E1498" s="95"/>
      <c r="F1498" s="95"/>
      <c r="G1498" s="258"/>
    </row>
    <row r="1499" spans="1:7" ht="15">
      <c r="A1499" s="126"/>
      <c r="B1499" s="257"/>
      <c r="C1499" s="95"/>
      <c r="D1499" s="95"/>
      <c r="E1499" s="95"/>
      <c r="F1499" s="95"/>
      <c r="G1499" s="258"/>
    </row>
    <row r="1500" spans="1:7" ht="15">
      <c r="A1500" s="126"/>
      <c r="B1500" s="257"/>
      <c r="C1500" s="95"/>
      <c r="D1500" s="95"/>
      <c r="E1500" s="95"/>
      <c r="F1500" s="95"/>
      <c r="G1500" s="258"/>
    </row>
    <row r="1501" spans="1:7" ht="15">
      <c r="A1501" s="126"/>
      <c r="B1501" s="257"/>
      <c r="C1501" s="95"/>
      <c r="D1501" s="95"/>
      <c r="E1501" s="95"/>
      <c r="F1501" s="95"/>
      <c r="G1501" s="258"/>
    </row>
    <row r="1502" spans="1:7" ht="15">
      <c r="A1502" s="126"/>
      <c r="B1502" s="257"/>
      <c r="C1502" s="95"/>
      <c r="D1502" s="95"/>
      <c r="E1502" s="95"/>
      <c r="F1502" s="95"/>
      <c r="G1502" s="258"/>
    </row>
    <row r="1503" spans="1:7" ht="15">
      <c r="A1503" s="126"/>
      <c r="B1503" s="257"/>
      <c r="C1503" s="95"/>
      <c r="D1503" s="95"/>
      <c r="E1503" s="95"/>
      <c r="F1503" s="95"/>
      <c r="G1503" s="258"/>
    </row>
    <row r="1504" spans="1:7" ht="15">
      <c r="A1504" s="126"/>
      <c r="B1504" s="257"/>
      <c r="C1504" s="95"/>
      <c r="D1504" s="95"/>
      <c r="E1504" s="95"/>
      <c r="F1504" s="95"/>
      <c r="G1504" s="258"/>
    </row>
    <row r="1505" spans="1:7" ht="15">
      <c r="A1505" s="126"/>
      <c r="B1505" s="257"/>
      <c r="C1505" s="95"/>
      <c r="D1505" s="95"/>
      <c r="E1505" s="95"/>
      <c r="F1505" s="95"/>
      <c r="G1505" s="258"/>
    </row>
    <row r="1506" spans="1:7" ht="15">
      <c r="A1506" s="126"/>
      <c r="B1506" s="257"/>
      <c r="C1506" s="95"/>
      <c r="D1506" s="95"/>
      <c r="E1506" s="95"/>
      <c r="F1506" s="95"/>
      <c r="G1506" s="258"/>
    </row>
    <row r="1507" spans="1:7" ht="15">
      <c r="A1507" s="126"/>
      <c r="B1507" s="257"/>
      <c r="C1507" s="95"/>
      <c r="D1507" s="95"/>
      <c r="E1507" s="95"/>
      <c r="F1507" s="95"/>
      <c r="G1507" s="258"/>
    </row>
    <row r="1508" spans="1:7" ht="15">
      <c r="A1508" s="126"/>
      <c r="B1508" s="257"/>
      <c r="C1508" s="95"/>
      <c r="D1508" s="95"/>
      <c r="E1508" s="95"/>
      <c r="F1508" s="95"/>
      <c r="G1508" s="258"/>
    </row>
    <row r="1509" spans="1:7" ht="15">
      <c r="A1509" s="126"/>
      <c r="B1509" s="257"/>
      <c r="C1509" s="95"/>
      <c r="D1509" s="95"/>
      <c r="E1509" s="95"/>
      <c r="F1509" s="95"/>
      <c r="G1509" s="258"/>
    </row>
    <row r="1510" spans="1:7" ht="15">
      <c r="A1510" s="126"/>
      <c r="B1510" s="257"/>
      <c r="C1510" s="95"/>
      <c r="D1510" s="95"/>
      <c r="E1510" s="95"/>
      <c r="F1510" s="95"/>
      <c r="G1510" s="258"/>
    </row>
    <row r="1511" spans="1:7" ht="15">
      <c r="A1511" s="126"/>
      <c r="B1511" s="257"/>
      <c r="C1511" s="95"/>
      <c r="D1511" s="95"/>
      <c r="E1511" s="95"/>
      <c r="F1511" s="95"/>
      <c r="G1511" s="258"/>
    </row>
    <row r="1512" spans="1:7" ht="15">
      <c r="A1512" s="126"/>
      <c r="B1512" s="257"/>
      <c r="C1512" s="95"/>
      <c r="D1512" s="95"/>
      <c r="E1512" s="95"/>
      <c r="F1512" s="95"/>
      <c r="G1512" s="258"/>
    </row>
    <row r="1513" spans="1:7" ht="15">
      <c r="A1513" s="126"/>
      <c r="B1513" s="257"/>
      <c r="C1513" s="95"/>
      <c r="D1513" s="95"/>
      <c r="E1513" s="95"/>
      <c r="F1513" s="95"/>
      <c r="G1513" s="258"/>
    </row>
    <row r="1514" spans="1:7" ht="15">
      <c r="A1514" s="126"/>
      <c r="B1514" s="257"/>
      <c r="C1514" s="95"/>
      <c r="D1514" s="95"/>
      <c r="E1514" s="95"/>
      <c r="F1514" s="95"/>
      <c r="G1514" s="258"/>
    </row>
    <row r="1515" spans="1:7" ht="15">
      <c r="A1515" s="126"/>
      <c r="B1515" s="257"/>
      <c r="C1515" s="95"/>
      <c r="D1515" s="95"/>
      <c r="E1515" s="95"/>
      <c r="F1515" s="95"/>
      <c r="G1515" s="258"/>
    </row>
    <row r="1516" spans="1:7" ht="15">
      <c r="A1516" s="126"/>
      <c r="B1516" s="257"/>
      <c r="C1516" s="95"/>
      <c r="D1516" s="95"/>
      <c r="E1516" s="95"/>
      <c r="F1516" s="95"/>
      <c r="G1516" s="258"/>
    </row>
    <row r="1517" spans="1:7" ht="15">
      <c r="A1517" s="126"/>
      <c r="B1517" s="257"/>
      <c r="C1517" s="95"/>
      <c r="D1517" s="95"/>
      <c r="E1517" s="95"/>
      <c r="F1517" s="95"/>
      <c r="G1517" s="258"/>
    </row>
    <row r="1518" spans="1:7" ht="15">
      <c r="A1518" s="126"/>
      <c r="B1518" s="257"/>
      <c r="C1518" s="95"/>
      <c r="D1518" s="95"/>
      <c r="E1518" s="95"/>
      <c r="F1518" s="95"/>
      <c r="G1518" s="258"/>
    </row>
    <row r="1519" spans="1:7" ht="15">
      <c r="A1519" s="126"/>
      <c r="B1519" s="257"/>
      <c r="C1519" s="95"/>
      <c r="D1519" s="95"/>
      <c r="E1519" s="95"/>
      <c r="F1519" s="95"/>
      <c r="G1519" s="258"/>
    </row>
    <row r="1520" spans="1:7" ht="15">
      <c r="A1520" s="126"/>
      <c r="B1520" s="257"/>
      <c r="C1520" s="95"/>
      <c r="D1520" s="95"/>
      <c r="E1520" s="95"/>
      <c r="F1520" s="95"/>
      <c r="G1520" s="258"/>
    </row>
    <row r="1521" spans="1:7" ht="15">
      <c r="A1521" s="126"/>
      <c r="B1521" s="257"/>
      <c r="C1521" s="95"/>
      <c r="D1521" s="95"/>
      <c r="E1521" s="95"/>
      <c r="F1521" s="95"/>
      <c r="G1521" s="258"/>
    </row>
    <row r="1522" spans="1:7" ht="15">
      <c r="A1522" s="126"/>
      <c r="B1522" s="257"/>
      <c r="C1522" s="95"/>
      <c r="D1522" s="95"/>
      <c r="E1522" s="95"/>
      <c r="F1522" s="95"/>
      <c r="G1522" s="258"/>
    </row>
    <row r="1523" spans="1:7" ht="15">
      <c r="A1523" s="126"/>
      <c r="B1523" s="257"/>
      <c r="C1523" s="95"/>
      <c r="D1523" s="95"/>
      <c r="E1523" s="95"/>
      <c r="F1523" s="95"/>
      <c r="G1523" s="258"/>
    </row>
    <row r="1524" spans="1:7" ht="15">
      <c r="A1524" s="126"/>
      <c r="B1524" s="257"/>
      <c r="C1524" s="95"/>
      <c r="D1524" s="95"/>
      <c r="E1524" s="95"/>
      <c r="F1524" s="95"/>
      <c r="G1524" s="258"/>
    </row>
    <row r="1525" spans="1:7" ht="15">
      <c r="A1525" s="126"/>
      <c r="B1525" s="257"/>
      <c r="C1525" s="95"/>
      <c r="D1525" s="95"/>
      <c r="E1525" s="95"/>
      <c r="F1525" s="95"/>
      <c r="G1525" s="258"/>
    </row>
    <row r="1526" spans="1:7" ht="15">
      <c r="A1526" s="126"/>
      <c r="B1526" s="257"/>
      <c r="C1526" s="95"/>
      <c r="D1526" s="95"/>
      <c r="E1526" s="95"/>
      <c r="F1526" s="95"/>
      <c r="G1526" s="258"/>
    </row>
    <row r="1527" spans="1:7" ht="15">
      <c r="A1527" s="126"/>
      <c r="B1527" s="257"/>
      <c r="C1527" s="95"/>
      <c r="D1527" s="95"/>
      <c r="E1527" s="95"/>
      <c r="F1527" s="95"/>
      <c r="G1527" s="258"/>
    </row>
    <row r="1528" spans="1:7" ht="15">
      <c r="A1528" s="126"/>
      <c r="B1528" s="257"/>
      <c r="C1528" s="95"/>
      <c r="D1528" s="95"/>
      <c r="E1528" s="95"/>
      <c r="F1528" s="95"/>
      <c r="G1528" s="258"/>
    </row>
    <row r="1529" spans="1:7" ht="15">
      <c r="A1529" s="126"/>
      <c r="B1529" s="257"/>
      <c r="C1529" s="95"/>
      <c r="D1529" s="95"/>
      <c r="E1529" s="95"/>
      <c r="F1529" s="95"/>
      <c r="G1529" s="258"/>
    </row>
    <row r="1530" spans="1:7" ht="15">
      <c r="A1530" s="126"/>
      <c r="B1530" s="257"/>
      <c r="C1530" s="95"/>
      <c r="D1530" s="95"/>
      <c r="E1530" s="95"/>
      <c r="F1530" s="95"/>
      <c r="G1530" s="258"/>
    </row>
    <row r="1531" spans="1:7" ht="15">
      <c r="A1531" s="126"/>
      <c r="B1531" s="257"/>
      <c r="C1531" s="95"/>
      <c r="D1531" s="95"/>
      <c r="E1531" s="95"/>
      <c r="F1531" s="95"/>
      <c r="G1531" s="258"/>
    </row>
    <row r="1532" spans="1:7" ht="15">
      <c r="A1532" s="126"/>
      <c r="B1532" s="257"/>
      <c r="C1532" s="95"/>
      <c r="D1532" s="95"/>
      <c r="E1532" s="95"/>
      <c r="F1532" s="95"/>
      <c r="G1532" s="258"/>
    </row>
    <row r="1533" spans="1:7" ht="15">
      <c r="A1533" s="126"/>
      <c r="B1533" s="257"/>
      <c r="C1533" s="95"/>
      <c r="D1533" s="95"/>
      <c r="E1533" s="95"/>
      <c r="F1533" s="95"/>
      <c r="G1533" s="258"/>
    </row>
    <row r="1534" spans="1:7" ht="15">
      <c r="A1534" s="126"/>
      <c r="B1534" s="257"/>
      <c r="C1534" s="95"/>
      <c r="D1534" s="95"/>
      <c r="E1534" s="95"/>
      <c r="F1534" s="95"/>
      <c r="G1534" s="258"/>
    </row>
    <row r="1535" spans="1:7" ht="15">
      <c r="A1535" s="126"/>
      <c r="B1535" s="257"/>
      <c r="C1535" s="95"/>
      <c r="D1535" s="95"/>
      <c r="E1535" s="95"/>
      <c r="F1535" s="95"/>
      <c r="G1535" s="258"/>
    </row>
    <row r="1536" spans="1:7" ht="15">
      <c r="A1536" s="126"/>
      <c r="B1536" s="257"/>
      <c r="C1536" s="95"/>
      <c r="D1536" s="95"/>
      <c r="E1536" s="95"/>
      <c r="F1536" s="95"/>
      <c r="G1536" s="258"/>
    </row>
    <row r="1537" spans="1:7" ht="15">
      <c r="A1537" s="126"/>
      <c r="B1537" s="257"/>
      <c r="C1537" s="95"/>
      <c r="D1537" s="95"/>
      <c r="E1537" s="95"/>
      <c r="F1537" s="95"/>
      <c r="G1537" s="258"/>
    </row>
    <row r="1538" spans="1:7" ht="15">
      <c r="A1538" s="126"/>
      <c r="B1538" s="257"/>
      <c r="C1538" s="95"/>
      <c r="D1538" s="95"/>
      <c r="E1538" s="95"/>
      <c r="F1538" s="95"/>
      <c r="G1538" s="258"/>
    </row>
    <row r="1539" spans="1:7" ht="15">
      <c r="A1539" s="126"/>
      <c r="B1539" s="257"/>
      <c r="C1539" s="95"/>
      <c r="D1539" s="95"/>
      <c r="E1539" s="95"/>
      <c r="F1539" s="95"/>
      <c r="G1539" s="258"/>
    </row>
    <row r="1540" spans="1:7" ht="15">
      <c r="A1540" s="126"/>
      <c r="B1540" s="257"/>
      <c r="C1540" s="95"/>
      <c r="D1540" s="95"/>
      <c r="E1540" s="95"/>
      <c r="F1540" s="95"/>
      <c r="G1540" s="258"/>
    </row>
    <row r="1541" spans="1:7" ht="15">
      <c r="A1541" s="126"/>
      <c r="B1541" s="257"/>
      <c r="C1541" s="95"/>
      <c r="D1541" s="95"/>
      <c r="E1541" s="95"/>
      <c r="F1541" s="95"/>
      <c r="G1541" s="258"/>
    </row>
    <row r="1542" spans="1:7" ht="15">
      <c r="A1542" s="126"/>
      <c r="B1542" s="257"/>
      <c r="C1542" s="95"/>
      <c r="D1542" s="95"/>
      <c r="E1542" s="95"/>
      <c r="F1542" s="95"/>
      <c r="G1542" s="258"/>
    </row>
    <row r="1543" spans="1:7" ht="15">
      <c r="A1543" s="126"/>
      <c r="B1543" s="257"/>
      <c r="C1543" s="95"/>
      <c r="D1543" s="95"/>
      <c r="E1543" s="95"/>
      <c r="F1543" s="95"/>
      <c r="G1543" s="258"/>
    </row>
    <row r="1544" spans="1:7" ht="15">
      <c r="A1544" s="126"/>
      <c r="B1544" s="257"/>
      <c r="C1544" s="95"/>
      <c r="D1544" s="95"/>
      <c r="E1544" s="95"/>
      <c r="F1544" s="95"/>
      <c r="G1544" s="258"/>
    </row>
    <row r="1545" spans="1:7" ht="15">
      <c r="A1545" s="126"/>
      <c r="B1545" s="257"/>
      <c r="C1545" s="95"/>
      <c r="D1545" s="95"/>
      <c r="E1545" s="95"/>
      <c r="F1545" s="95"/>
      <c r="G1545" s="258"/>
    </row>
    <row r="1546" spans="1:7" ht="15">
      <c r="A1546" s="126"/>
      <c r="B1546" s="257"/>
      <c r="C1546" s="95"/>
      <c r="D1546" s="95"/>
      <c r="E1546" s="95"/>
      <c r="F1546" s="95"/>
      <c r="G1546" s="258"/>
    </row>
    <row r="1547" spans="1:7" ht="15">
      <c r="A1547" s="126"/>
      <c r="B1547" s="257"/>
      <c r="C1547" s="95"/>
      <c r="D1547" s="95"/>
      <c r="E1547" s="95"/>
      <c r="F1547" s="95"/>
      <c r="G1547" s="258"/>
    </row>
    <row r="1548" spans="1:7" ht="15">
      <c r="A1548" s="126"/>
      <c r="B1548" s="257"/>
      <c r="C1548" s="95"/>
      <c r="D1548" s="95"/>
      <c r="E1548" s="95"/>
      <c r="F1548" s="95"/>
      <c r="G1548" s="258"/>
    </row>
    <row r="1549" spans="1:7" ht="15">
      <c r="A1549" s="126"/>
      <c r="B1549" s="257"/>
      <c r="C1549" s="95"/>
      <c r="D1549" s="95"/>
      <c r="E1549" s="95"/>
      <c r="F1549" s="95"/>
      <c r="G1549" s="258"/>
    </row>
    <row r="1550" spans="1:7" ht="15">
      <c r="A1550" s="126"/>
      <c r="B1550" s="257"/>
      <c r="C1550" s="95"/>
      <c r="D1550" s="95"/>
      <c r="E1550" s="95"/>
      <c r="F1550" s="95"/>
      <c r="G1550" s="258"/>
    </row>
    <row r="1551" spans="1:7" ht="15">
      <c r="A1551" s="126"/>
      <c r="B1551" s="257"/>
      <c r="C1551" s="95"/>
      <c r="D1551" s="95"/>
      <c r="E1551" s="95"/>
      <c r="F1551" s="95"/>
      <c r="G1551" s="258"/>
    </row>
    <row r="1552" spans="1:7" ht="15">
      <c r="A1552" s="126"/>
      <c r="B1552" s="257"/>
      <c r="C1552" s="95"/>
      <c r="D1552" s="95"/>
      <c r="E1552" s="95"/>
      <c r="F1552" s="95"/>
      <c r="G1552" s="258"/>
    </row>
    <row r="1553" spans="1:7" ht="15">
      <c r="A1553" s="126"/>
      <c r="B1553" s="257"/>
      <c r="C1553" s="95"/>
      <c r="D1553" s="95"/>
      <c r="E1553" s="95"/>
      <c r="F1553" s="95"/>
      <c r="G1553" s="258"/>
    </row>
    <row r="1554" spans="1:7" ht="15">
      <c r="A1554" s="126"/>
      <c r="B1554" s="257"/>
      <c r="C1554" s="95"/>
      <c r="D1554" s="95"/>
      <c r="E1554" s="95"/>
      <c r="F1554" s="95"/>
      <c r="G1554" s="258"/>
    </row>
    <row r="1555" spans="1:7" ht="15">
      <c r="A1555" s="126"/>
      <c r="B1555" s="257"/>
      <c r="C1555" s="95"/>
      <c r="D1555" s="95"/>
      <c r="E1555" s="95"/>
      <c r="F1555" s="95"/>
      <c r="G1555" s="258"/>
    </row>
    <row r="1556" spans="1:7" ht="15">
      <c r="A1556" s="126"/>
      <c r="B1556" s="257"/>
      <c r="C1556" s="95"/>
      <c r="D1556" s="95"/>
      <c r="E1556" s="95"/>
      <c r="F1556" s="95"/>
      <c r="G1556" s="258"/>
    </row>
    <row r="1557" spans="1:7" ht="15">
      <c r="A1557" s="126"/>
      <c r="B1557" s="257"/>
      <c r="C1557" s="95"/>
      <c r="D1557" s="95"/>
      <c r="E1557" s="95"/>
      <c r="F1557" s="95"/>
      <c r="G1557" s="258"/>
    </row>
    <row r="1558" spans="1:7" ht="15">
      <c r="A1558" s="126"/>
      <c r="B1558" s="257"/>
      <c r="C1558" s="95"/>
      <c r="D1558" s="95"/>
      <c r="E1558" s="95"/>
      <c r="F1558" s="95"/>
      <c r="G1558" s="258"/>
    </row>
    <row r="1559" spans="1:7" ht="15">
      <c r="A1559" s="126"/>
      <c r="B1559" s="257"/>
      <c r="C1559" s="95"/>
      <c r="D1559" s="95"/>
      <c r="E1559" s="95"/>
      <c r="F1559" s="95"/>
      <c r="G1559" s="258"/>
    </row>
    <row r="1560" spans="1:7" ht="15">
      <c r="A1560" s="126"/>
      <c r="B1560" s="257"/>
      <c r="C1560" s="95"/>
      <c r="D1560" s="95"/>
      <c r="E1560" s="95"/>
      <c r="F1560" s="95"/>
      <c r="G1560" s="258"/>
    </row>
    <row r="1561" spans="1:7" ht="15">
      <c r="A1561" s="126"/>
      <c r="B1561" s="257"/>
      <c r="C1561" s="95"/>
      <c r="D1561" s="95"/>
      <c r="E1561" s="95"/>
      <c r="F1561" s="95"/>
      <c r="G1561" s="258"/>
    </row>
    <row r="1562" spans="1:7" ht="15">
      <c r="A1562" s="126"/>
      <c r="B1562" s="257"/>
      <c r="C1562" s="95"/>
      <c r="D1562" s="95"/>
      <c r="E1562" s="95"/>
      <c r="F1562" s="95"/>
      <c r="G1562" s="258"/>
    </row>
    <row r="1563" spans="1:7" ht="15">
      <c r="A1563" s="126"/>
      <c r="B1563" s="257"/>
      <c r="C1563" s="95"/>
      <c r="D1563" s="95"/>
      <c r="E1563" s="95"/>
      <c r="F1563" s="95"/>
      <c r="G1563" s="258"/>
    </row>
    <row r="1564" spans="1:7" ht="15">
      <c r="A1564" s="126"/>
      <c r="B1564" s="257"/>
      <c r="C1564" s="95"/>
      <c r="D1564" s="95"/>
      <c r="E1564" s="95"/>
      <c r="F1564" s="95"/>
      <c r="G1564" s="258"/>
    </row>
    <row r="1565" spans="1:7" ht="15">
      <c r="A1565" s="126"/>
      <c r="B1565" s="257"/>
      <c r="C1565" s="95"/>
      <c r="D1565" s="95"/>
      <c r="E1565" s="95"/>
      <c r="F1565" s="95"/>
      <c r="G1565" s="258"/>
    </row>
    <row r="1566" spans="1:7" ht="15">
      <c r="A1566" s="126"/>
      <c r="B1566" s="257"/>
      <c r="C1566" s="95"/>
      <c r="D1566" s="95"/>
      <c r="E1566" s="95"/>
      <c r="F1566" s="95"/>
      <c r="G1566" s="258"/>
    </row>
    <row r="1567" spans="1:7" ht="15">
      <c r="A1567" s="126"/>
      <c r="B1567" s="257"/>
      <c r="C1567" s="95"/>
      <c r="D1567" s="95"/>
      <c r="E1567" s="95"/>
      <c r="F1567" s="95"/>
      <c r="G1567" s="258"/>
    </row>
    <row r="1568" spans="1:7" ht="15">
      <c r="A1568" s="126"/>
      <c r="B1568" s="257"/>
      <c r="C1568" s="95"/>
      <c r="D1568" s="95"/>
      <c r="E1568" s="95"/>
      <c r="F1568" s="95"/>
      <c r="G1568" s="258"/>
    </row>
    <row r="1569" spans="1:7" ht="15">
      <c r="A1569" s="126"/>
      <c r="B1569" s="257"/>
      <c r="C1569" s="95"/>
      <c r="D1569" s="95"/>
      <c r="E1569" s="95"/>
      <c r="F1569" s="95"/>
      <c r="G1569" s="258"/>
    </row>
    <row r="1570" spans="1:7" ht="15">
      <c r="A1570" s="126"/>
      <c r="B1570" s="257"/>
      <c r="C1570" s="95"/>
      <c r="D1570" s="95"/>
      <c r="E1570" s="95"/>
      <c r="F1570" s="95"/>
      <c r="G1570" s="258"/>
    </row>
    <row r="1571" spans="1:7" ht="15">
      <c r="A1571" s="126"/>
      <c r="B1571" s="257"/>
      <c r="C1571" s="95"/>
      <c r="D1571" s="95"/>
      <c r="E1571" s="95"/>
      <c r="F1571" s="95"/>
      <c r="G1571" s="258"/>
    </row>
    <row r="1572" spans="1:7" ht="15">
      <c r="A1572" s="126"/>
      <c r="B1572" s="257"/>
      <c r="C1572" s="95"/>
      <c r="D1572" s="95"/>
      <c r="E1572" s="95"/>
      <c r="F1572" s="95"/>
      <c r="G1572" s="258"/>
    </row>
    <row r="1573" spans="1:7" ht="15">
      <c r="A1573" s="126"/>
      <c r="B1573" s="257"/>
      <c r="C1573" s="95"/>
      <c r="D1573" s="95"/>
      <c r="E1573" s="95"/>
      <c r="F1573" s="95"/>
      <c r="G1573" s="258"/>
    </row>
    <row r="1574" spans="1:7" ht="15">
      <c r="A1574" s="126"/>
      <c r="B1574" s="257"/>
      <c r="C1574" s="95"/>
      <c r="D1574" s="95"/>
      <c r="E1574" s="95"/>
      <c r="F1574" s="95"/>
      <c r="G1574" s="258"/>
    </row>
    <row r="1575" spans="1:7" ht="15">
      <c r="A1575" s="126"/>
      <c r="B1575" s="257"/>
      <c r="C1575" s="95"/>
      <c r="D1575" s="95"/>
      <c r="E1575" s="95"/>
      <c r="F1575" s="95"/>
      <c r="G1575" s="258"/>
    </row>
    <row r="1576" spans="1:7" ht="15">
      <c r="A1576" s="126"/>
      <c r="B1576" s="257"/>
      <c r="C1576" s="95"/>
      <c r="D1576" s="95"/>
      <c r="E1576" s="95"/>
      <c r="F1576" s="95"/>
      <c r="G1576" s="258"/>
    </row>
    <row r="1577" spans="1:7" ht="15">
      <c r="A1577" s="126"/>
      <c r="B1577" s="257"/>
      <c r="C1577" s="95"/>
      <c r="D1577" s="95"/>
      <c r="E1577" s="95"/>
      <c r="F1577" s="95"/>
      <c r="G1577" s="258"/>
    </row>
    <row r="1578" spans="1:7" ht="15">
      <c r="A1578" s="126"/>
      <c r="B1578" s="257"/>
      <c r="C1578" s="95"/>
      <c r="D1578" s="95"/>
      <c r="E1578" s="95"/>
      <c r="F1578" s="95"/>
      <c r="G1578" s="258"/>
    </row>
    <row r="1579" spans="1:7" ht="15">
      <c r="A1579" s="126"/>
      <c r="B1579" s="257"/>
      <c r="C1579" s="95"/>
      <c r="D1579" s="95"/>
      <c r="E1579" s="95"/>
      <c r="F1579" s="95"/>
      <c r="G1579" s="258"/>
    </row>
    <row r="1580" spans="1:7" ht="15">
      <c r="A1580" s="126"/>
      <c r="B1580" s="257"/>
      <c r="C1580" s="95"/>
      <c r="D1580" s="95"/>
      <c r="E1580" s="95"/>
      <c r="F1580" s="95"/>
      <c r="G1580" s="258"/>
    </row>
    <row r="1581" spans="1:7" ht="15">
      <c r="A1581" s="126"/>
      <c r="B1581" s="257"/>
      <c r="C1581" s="95"/>
      <c r="D1581" s="95"/>
      <c r="E1581" s="95"/>
      <c r="F1581" s="95"/>
      <c r="G1581" s="258"/>
    </row>
    <row r="1582" spans="1:7" ht="15">
      <c r="A1582" s="126"/>
      <c r="B1582" s="257"/>
      <c r="C1582" s="95"/>
      <c r="D1582" s="95"/>
      <c r="E1582" s="95"/>
      <c r="F1582" s="95"/>
      <c r="G1582" s="258"/>
    </row>
    <row r="1583" spans="1:7" ht="15">
      <c r="A1583" s="126"/>
      <c r="B1583" s="257"/>
      <c r="C1583" s="95"/>
      <c r="D1583" s="95"/>
      <c r="E1583" s="95"/>
      <c r="F1583" s="95"/>
      <c r="G1583" s="258"/>
    </row>
    <row r="1584" spans="1:7" ht="15">
      <c r="A1584" s="126"/>
      <c r="B1584" s="257"/>
      <c r="C1584" s="95"/>
      <c r="D1584" s="95"/>
      <c r="E1584" s="95"/>
      <c r="F1584" s="95"/>
      <c r="G1584" s="258"/>
    </row>
    <row r="1585" spans="1:7" ht="15">
      <c r="A1585" s="126"/>
      <c r="B1585" s="257"/>
      <c r="C1585" s="95"/>
      <c r="D1585" s="95"/>
      <c r="E1585" s="95"/>
      <c r="F1585" s="95"/>
      <c r="G1585" s="258"/>
    </row>
    <row r="1586" spans="1:7" ht="15">
      <c r="A1586" s="126"/>
      <c r="B1586" s="257"/>
      <c r="C1586" s="95"/>
      <c r="D1586" s="95"/>
      <c r="E1586" s="95"/>
      <c r="F1586" s="95"/>
      <c r="G1586" s="258"/>
    </row>
    <row r="1587" spans="1:7" ht="15">
      <c r="A1587" s="126"/>
      <c r="B1587" s="257"/>
      <c r="C1587" s="95"/>
      <c r="D1587" s="95"/>
      <c r="E1587" s="95"/>
      <c r="F1587" s="95"/>
      <c r="G1587" s="258"/>
    </row>
    <row r="1588" spans="1:7" ht="15">
      <c r="A1588" s="126"/>
      <c r="B1588" s="257"/>
      <c r="C1588" s="95"/>
      <c r="D1588" s="95"/>
      <c r="E1588" s="95"/>
      <c r="F1588" s="95"/>
      <c r="G1588" s="258"/>
    </row>
    <row r="1589" spans="1:7" ht="15">
      <c r="A1589" s="126"/>
      <c r="B1589" s="257"/>
      <c r="C1589" s="95"/>
      <c r="D1589" s="95"/>
      <c r="E1589" s="95"/>
      <c r="F1589" s="95"/>
      <c r="G1589" s="258"/>
    </row>
    <row r="1590" spans="1:7" ht="15">
      <c r="A1590" s="126"/>
      <c r="B1590" s="257"/>
      <c r="C1590" s="95"/>
      <c r="D1590" s="95"/>
      <c r="E1590" s="95"/>
      <c r="F1590" s="95"/>
      <c r="G1590" s="258"/>
    </row>
    <row r="1591" spans="1:7" ht="15">
      <c r="A1591" s="126"/>
      <c r="B1591" s="257"/>
      <c r="C1591" s="95"/>
      <c r="D1591" s="95"/>
      <c r="E1591" s="95"/>
      <c r="F1591" s="95"/>
      <c r="G1591" s="258"/>
    </row>
    <row r="1592" spans="1:7" ht="15">
      <c r="A1592" s="126"/>
      <c r="B1592" s="257"/>
      <c r="C1592" s="95"/>
      <c r="D1592" s="95"/>
      <c r="E1592" s="95"/>
      <c r="F1592" s="95"/>
      <c r="G1592" s="258"/>
    </row>
    <row r="1593" spans="1:7" ht="15">
      <c r="A1593" s="126"/>
      <c r="B1593" s="257"/>
      <c r="C1593" s="95"/>
      <c r="D1593" s="95"/>
      <c r="E1593" s="95"/>
      <c r="F1593" s="95"/>
      <c r="G1593" s="258"/>
    </row>
    <row r="1594" spans="1:7" ht="15">
      <c r="A1594" s="126"/>
      <c r="B1594" s="257"/>
      <c r="C1594" s="95"/>
      <c r="D1594" s="95"/>
      <c r="E1594" s="95"/>
      <c r="F1594" s="95"/>
      <c r="G1594" s="258"/>
    </row>
    <row r="1595" spans="1:7" ht="15">
      <c r="A1595" s="126"/>
      <c r="B1595" s="257"/>
      <c r="C1595" s="95"/>
      <c r="D1595" s="95"/>
      <c r="E1595" s="95"/>
      <c r="F1595" s="95"/>
      <c r="G1595" s="258"/>
    </row>
    <row r="1596" spans="1:7" ht="15">
      <c r="A1596" s="126"/>
      <c r="B1596" s="257"/>
      <c r="C1596" s="95"/>
      <c r="D1596" s="95"/>
      <c r="E1596" s="95"/>
      <c r="F1596" s="95"/>
      <c r="G1596" s="258"/>
    </row>
    <row r="1597" spans="1:7" ht="15">
      <c r="A1597" s="126"/>
      <c r="B1597" s="257"/>
      <c r="C1597" s="95"/>
      <c r="D1597" s="95"/>
      <c r="E1597" s="95"/>
      <c r="F1597" s="95"/>
      <c r="G1597" s="258"/>
    </row>
    <row r="1598" spans="1:7" ht="15">
      <c r="A1598" s="126"/>
      <c r="B1598" s="257"/>
      <c r="C1598" s="95"/>
      <c r="D1598" s="95"/>
      <c r="E1598" s="95"/>
      <c r="F1598" s="95"/>
      <c r="G1598" s="258"/>
    </row>
    <row r="1599" spans="1:7" ht="15">
      <c r="A1599" s="126"/>
      <c r="B1599" s="257"/>
      <c r="C1599" s="95"/>
      <c r="D1599" s="95"/>
      <c r="E1599" s="95"/>
      <c r="F1599" s="95"/>
      <c r="G1599" s="258"/>
    </row>
    <row r="1600" spans="1:7" ht="15">
      <c r="A1600" s="126"/>
      <c r="B1600" s="257"/>
      <c r="C1600" s="95"/>
      <c r="D1600" s="95"/>
      <c r="E1600" s="95"/>
      <c r="F1600" s="95"/>
      <c r="G1600" s="258"/>
    </row>
    <row r="1601" spans="1:7" ht="15">
      <c r="A1601" s="126"/>
      <c r="B1601" s="257"/>
      <c r="C1601" s="95"/>
      <c r="D1601" s="95"/>
      <c r="E1601" s="95"/>
      <c r="F1601" s="95"/>
      <c r="G1601" s="258"/>
    </row>
    <row r="1602" spans="1:7" ht="15">
      <c r="A1602" s="126"/>
      <c r="B1602" s="257"/>
      <c r="C1602" s="95"/>
      <c r="D1602" s="95"/>
      <c r="E1602" s="95"/>
      <c r="F1602" s="95"/>
      <c r="G1602" s="258"/>
    </row>
    <row r="1603" spans="1:7" ht="15">
      <c r="A1603" s="126"/>
      <c r="B1603" s="257"/>
      <c r="C1603" s="95"/>
      <c r="D1603" s="95"/>
      <c r="E1603" s="95"/>
      <c r="F1603" s="95"/>
      <c r="G1603" s="258"/>
    </row>
    <row r="1604" spans="1:7" ht="15">
      <c r="A1604" s="126"/>
      <c r="B1604" s="257"/>
      <c r="C1604" s="95"/>
      <c r="D1604" s="95"/>
      <c r="E1604" s="95"/>
      <c r="F1604" s="95"/>
      <c r="G1604" s="258"/>
    </row>
    <row r="1605" spans="1:7" ht="15">
      <c r="A1605" s="126"/>
      <c r="B1605" s="257"/>
      <c r="C1605" s="95"/>
      <c r="D1605" s="95"/>
      <c r="E1605" s="95"/>
      <c r="F1605" s="95"/>
      <c r="G1605" s="258"/>
    </row>
    <row r="1606" spans="1:7" ht="15">
      <c r="A1606" s="126"/>
      <c r="B1606" s="257"/>
      <c r="C1606" s="95"/>
      <c r="D1606" s="95"/>
      <c r="E1606" s="95"/>
      <c r="F1606" s="95"/>
      <c r="G1606" s="258"/>
    </row>
    <row r="1607" spans="1:7" ht="15">
      <c r="A1607" s="126"/>
      <c r="B1607" s="257"/>
      <c r="C1607" s="95"/>
      <c r="D1607" s="95"/>
      <c r="E1607" s="95"/>
      <c r="F1607" s="95"/>
      <c r="G1607" s="258"/>
    </row>
    <row r="1608" spans="1:7" ht="15">
      <c r="A1608" s="126"/>
      <c r="B1608" s="257"/>
      <c r="C1608" s="95"/>
      <c r="D1608" s="95"/>
      <c r="E1608" s="95"/>
      <c r="F1608" s="95"/>
      <c r="G1608" s="258"/>
    </row>
    <row r="1609" spans="1:7" ht="15">
      <c r="A1609" s="126"/>
      <c r="B1609" s="257"/>
      <c r="C1609" s="95"/>
      <c r="D1609" s="95"/>
      <c r="E1609" s="95"/>
      <c r="F1609" s="95"/>
      <c r="G1609" s="258"/>
    </row>
    <row r="1610" spans="1:7" ht="15">
      <c r="A1610" s="126"/>
      <c r="B1610" s="257"/>
      <c r="C1610" s="95"/>
      <c r="D1610" s="95"/>
      <c r="E1610" s="95"/>
      <c r="F1610" s="95"/>
      <c r="G1610" s="258"/>
    </row>
    <row r="1611" spans="1:7" ht="15">
      <c r="A1611" s="126"/>
      <c r="B1611" s="257"/>
      <c r="C1611" s="95"/>
      <c r="D1611" s="95"/>
      <c r="E1611" s="95"/>
      <c r="F1611" s="95"/>
      <c r="G1611" s="258"/>
    </row>
    <row r="1612" spans="1:7" ht="15">
      <c r="A1612" s="126"/>
      <c r="B1612" s="257"/>
      <c r="C1612" s="95"/>
      <c r="D1612" s="95"/>
      <c r="E1612" s="95"/>
      <c r="F1612" s="95"/>
      <c r="G1612" s="258"/>
    </row>
    <row r="1613" spans="1:7" ht="15">
      <c r="A1613" s="126"/>
      <c r="B1613" s="257"/>
      <c r="C1613" s="95"/>
      <c r="D1613" s="95"/>
      <c r="E1613" s="95"/>
      <c r="F1613" s="95"/>
      <c r="G1613" s="258"/>
    </row>
    <row r="1614" spans="1:7" ht="15">
      <c r="A1614" s="126"/>
      <c r="B1614" s="257"/>
      <c r="C1614" s="95"/>
      <c r="D1614" s="95"/>
      <c r="E1614" s="95"/>
      <c r="F1614" s="95"/>
      <c r="G1614" s="258"/>
    </row>
    <row r="1615" spans="1:7" ht="15">
      <c r="A1615" s="126"/>
      <c r="B1615" s="257"/>
      <c r="C1615" s="95"/>
      <c r="D1615" s="95"/>
      <c r="E1615" s="95"/>
      <c r="F1615" s="95"/>
      <c r="G1615" s="258"/>
    </row>
    <row r="1616" spans="1:7" ht="15">
      <c r="A1616" s="126"/>
      <c r="B1616" s="257"/>
      <c r="C1616" s="95"/>
      <c r="D1616" s="95"/>
      <c r="E1616" s="95"/>
      <c r="F1616" s="95"/>
      <c r="G1616" s="258"/>
    </row>
    <row r="1617" spans="1:7" ht="15">
      <c r="A1617" s="126"/>
      <c r="B1617" s="257"/>
      <c r="C1617" s="95"/>
      <c r="D1617" s="95"/>
      <c r="E1617" s="95"/>
      <c r="F1617" s="95"/>
      <c r="G1617" s="258"/>
    </row>
    <row r="1618" spans="1:7" ht="15">
      <c r="A1618" s="126"/>
      <c r="B1618" s="257"/>
      <c r="C1618" s="95"/>
      <c r="D1618" s="95"/>
      <c r="E1618" s="95"/>
      <c r="F1618" s="95"/>
      <c r="G1618" s="258"/>
    </row>
    <row r="1619" spans="1:7" ht="15">
      <c r="A1619" s="126"/>
      <c r="B1619" s="257"/>
      <c r="C1619" s="95"/>
      <c r="D1619" s="95"/>
      <c r="E1619" s="95"/>
      <c r="F1619" s="95"/>
      <c r="G1619" s="258"/>
    </row>
    <row r="1620" spans="1:7" ht="15">
      <c r="A1620" s="126"/>
      <c r="B1620" s="257"/>
      <c r="C1620" s="95"/>
      <c r="D1620" s="95"/>
      <c r="E1620" s="95"/>
      <c r="F1620" s="95"/>
      <c r="G1620" s="258"/>
    </row>
    <row r="1621" spans="1:7" ht="15">
      <c r="A1621" s="126"/>
      <c r="B1621" s="257"/>
      <c r="C1621" s="95"/>
      <c r="D1621" s="95"/>
      <c r="E1621" s="95"/>
      <c r="F1621" s="95"/>
      <c r="G1621" s="258"/>
    </row>
    <row r="1622" spans="1:7" ht="15">
      <c r="A1622" s="126"/>
      <c r="B1622" s="257"/>
      <c r="C1622" s="95"/>
      <c r="D1622" s="95"/>
      <c r="E1622" s="95"/>
      <c r="F1622" s="95"/>
      <c r="G1622" s="258"/>
    </row>
    <row r="1623" spans="1:7" ht="15">
      <c r="A1623" s="126"/>
      <c r="B1623" s="257"/>
      <c r="C1623" s="95"/>
      <c r="D1623" s="95"/>
      <c r="E1623" s="95"/>
      <c r="F1623" s="95"/>
      <c r="G1623" s="258"/>
    </row>
    <row r="1624" spans="1:7" ht="15">
      <c r="A1624" s="126"/>
      <c r="B1624" s="257"/>
      <c r="C1624" s="95"/>
      <c r="D1624" s="95"/>
      <c r="E1624" s="95"/>
      <c r="F1624" s="95"/>
      <c r="G1624" s="258"/>
    </row>
    <row r="1625" spans="1:7" ht="15">
      <c r="A1625" s="126"/>
      <c r="B1625" s="257"/>
      <c r="C1625" s="95"/>
      <c r="D1625" s="95"/>
      <c r="E1625" s="95"/>
      <c r="F1625" s="95"/>
      <c r="G1625" s="258"/>
    </row>
    <row r="1626" spans="1:7" ht="15">
      <c r="A1626" s="126"/>
      <c r="B1626" s="257"/>
      <c r="C1626" s="95"/>
      <c r="D1626" s="95"/>
      <c r="E1626" s="95"/>
      <c r="F1626" s="95"/>
      <c r="G1626" s="258"/>
    </row>
    <row r="1627" spans="1:7" ht="15">
      <c r="A1627" s="126"/>
      <c r="B1627" s="257"/>
      <c r="C1627" s="95"/>
      <c r="D1627" s="95"/>
      <c r="E1627" s="95"/>
      <c r="F1627" s="95"/>
      <c r="G1627" s="258"/>
    </row>
    <row r="1628" spans="1:7" ht="15">
      <c r="A1628" s="126"/>
      <c r="B1628" s="257"/>
      <c r="C1628" s="95"/>
      <c r="D1628" s="95"/>
      <c r="E1628" s="95"/>
      <c r="F1628" s="95"/>
      <c r="G1628" s="258"/>
    </row>
    <row r="1629" spans="1:7" ht="15">
      <c r="A1629" s="126"/>
      <c r="B1629" s="257"/>
      <c r="C1629" s="95"/>
      <c r="D1629" s="95"/>
      <c r="E1629" s="95"/>
      <c r="F1629" s="95"/>
      <c r="G1629" s="258"/>
    </row>
    <row r="1630" spans="1:7" ht="15">
      <c r="A1630" s="126"/>
      <c r="B1630" s="257"/>
      <c r="C1630" s="95"/>
      <c r="D1630" s="95"/>
      <c r="E1630" s="95"/>
      <c r="F1630" s="95"/>
      <c r="G1630" s="258"/>
    </row>
    <row r="1631" spans="1:7" ht="15">
      <c r="A1631" s="126"/>
      <c r="B1631" s="257"/>
      <c r="C1631" s="95"/>
      <c r="D1631" s="95"/>
      <c r="E1631" s="95"/>
      <c r="F1631" s="95"/>
      <c r="G1631" s="258"/>
    </row>
    <row r="1632" spans="1:7" ht="15">
      <c r="A1632" s="126"/>
      <c r="B1632" s="257"/>
      <c r="C1632" s="95"/>
      <c r="D1632" s="95"/>
      <c r="E1632" s="95"/>
      <c r="F1632" s="95"/>
      <c r="G1632" s="258"/>
    </row>
    <row r="1633" spans="1:7" ht="15">
      <c r="A1633" s="126"/>
      <c r="B1633" s="257"/>
      <c r="C1633" s="95"/>
      <c r="D1633" s="95"/>
      <c r="E1633" s="95"/>
      <c r="F1633" s="95"/>
      <c r="G1633" s="258"/>
    </row>
    <row r="1634" spans="1:7" ht="15">
      <c r="A1634" s="126"/>
      <c r="B1634" s="257"/>
      <c r="C1634" s="95"/>
      <c r="D1634" s="95"/>
      <c r="E1634" s="95"/>
      <c r="F1634" s="95"/>
      <c r="G1634" s="258"/>
    </row>
    <row r="1635" spans="1:7" ht="15">
      <c r="A1635" s="126"/>
      <c r="B1635" s="257"/>
      <c r="C1635" s="95"/>
      <c r="D1635" s="95"/>
      <c r="E1635" s="95"/>
      <c r="F1635" s="95"/>
      <c r="G1635" s="258"/>
    </row>
    <row r="1636" spans="1:7" ht="15">
      <c r="A1636" s="126"/>
      <c r="B1636" s="257"/>
      <c r="C1636" s="95"/>
      <c r="D1636" s="95"/>
      <c r="E1636" s="95"/>
      <c r="F1636" s="95"/>
      <c r="G1636" s="258"/>
    </row>
    <row r="1637" spans="1:7" ht="15">
      <c r="A1637" s="126"/>
      <c r="B1637" s="257"/>
      <c r="C1637" s="95"/>
      <c r="D1637" s="95"/>
      <c r="E1637" s="95"/>
      <c r="F1637" s="95"/>
      <c r="G1637" s="258"/>
    </row>
    <row r="1638" spans="1:7" ht="15">
      <c r="A1638" s="126"/>
      <c r="B1638" s="257"/>
      <c r="C1638" s="95"/>
      <c r="D1638" s="95"/>
      <c r="E1638" s="95"/>
      <c r="F1638" s="95"/>
      <c r="G1638" s="258"/>
    </row>
    <row r="1639" spans="1:7" ht="15">
      <c r="A1639" s="126"/>
      <c r="B1639" s="257"/>
      <c r="C1639" s="95"/>
      <c r="D1639" s="95"/>
      <c r="E1639" s="95"/>
      <c r="F1639" s="95"/>
      <c r="G1639" s="258"/>
    </row>
    <row r="1640" spans="1:7" ht="15">
      <c r="A1640" s="126"/>
      <c r="B1640" s="257"/>
      <c r="C1640" s="95"/>
      <c r="D1640" s="95"/>
      <c r="E1640" s="95"/>
      <c r="F1640" s="95"/>
      <c r="G1640" s="258"/>
    </row>
    <row r="1641" spans="1:7" ht="15">
      <c r="A1641" s="126"/>
      <c r="B1641" s="257"/>
      <c r="C1641" s="95"/>
      <c r="D1641" s="95"/>
      <c r="E1641" s="95"/>
      <c r="F1641" s="95"/>
      <c r="G1641" s="258"/>
    </row>
    <row r="1642" spans="1:7" ht="15">
      <c r="A1642" s="126"/>
      <c r="B1642" s="257"/>
      <c r="C1642" s="95"/>
      <c r="D1642" s="95"/>
      <c r="E1642" s="95"/>
      <c r="F1642" s="95"/>
      <c r="G1642" s="258"/>
    </row>
    <row r="1643" spans="1:7" ht="15">
      <c r="A1643" s="126"/>
      <c r="B1643" s="257"/>
      <c r="C1643" s="95"/>
      <c r="D1643" s="95"/>
      <c r="E1643" s="95"/>
      <c r="F1643" s="95"/>
      <c r="G1643" s="258"/>
    </row>
    <row r="1644" spans="1:7" ht="15">
      <c r="A1644" s="126"/>
      <c r="B1644" s="257"/>
      <c r="C1644" s="95"/>
      <c r="D1644" s="95"/>
      <c r="E1644" s="95"/>
      <c r="F1644" s="95"/>
      <c r="G1644" s="258"/>
    </row>
    <row r="1645" spans="1:7" ht="15">
      <c r="A1645" s="126"/>
      <c r="B1645" s="257"/>
      <c r="C1645" s="95"/>
      <c r="D1645" s="95"/>
      <c r="E1645" s="95"/>
      <c r="F1645" s="95"/>
      <c r="G1645" s="258"/>
    </row>
    <row r="1646" spans="1:7" ht="15">
      <c r="A1646" s="126"/>
      <c r="B1646" s="257"/>
      <c r="C1646" s="95"/>
      <c r="D1646" s="95"/>
      <c r="E1646" s="95"/>
      <c r="F1646" s="95"/>
      <c r="G1646" s="258"/>
    </row>
    <row r="1647" spans="1:7" ht="15">
      <c r="A1647" s="126"/>
      <c r="B1647" s="257"/>
      <c r="C1647" s="95"/>
      <c r="D1647" s="95"/>
      <c r="E1647" s="95"/>
      <c r="F1647" s="95"/>
      <c r="G1647" s="258"/>
    </row>
    <row r="1648" spans="1:7" ht="15">
      <c r="A1648" s="126"/>
      <c r="B1648" s="257"/>
      <c r="C1648" s="95"/>
      <c r="D1648" s="95"/>
      <c r="E1648" s="95"/>
      <c r="F1648" s="95"/>
      <c r="G1648" s="258"/>
    </row>
    <row r="1649" spans="1:7" ht="15">
      <c r="A1649" s="126"/>
      <c r="B1649" s="257"/>
      <c r="C1649" s="95"/>
      <c r="D1649" s="95"/>
      <c r="E1649" s="95"/>
      <c r="F1649" s="95"/>
      <c r="G1649" s="258"/>
    </row>
    <row r="1650" spans="1:7" ht="15">
      <c r="A1650" s="126"/>
      <c r="B1650" s="257"/>
      <c r="C1650" s="95"/>
      <c r="D1650" s="95"/>
      <c r="E1650" s="95"/>
      <c r="F1650" s="95"/>
      <c r="G1650" s="258"/>
    </row>
    <row r="1651" spans="1:7" ht="15">
      <c r="A1651" s="126"/>
      <c r="B1651" s="257"/>
      <c r="C1651" s="95"/>
      <c r="D1651" s="95"/>
      <c r="E1651" s="95"/>
      <c r="F1651" s="95"/>
      <c r="G1651" s="258"/>
    </row>
    <row r="1652" spans="1:7" ht="15">
      <c r="A1652" s="126"/>
      <c r="B1652" s="257"/>
      <c r="C1652" s="95"/>
      <c r="D1652" s="95"/>
      <c r="E1652" s="95"/>
      <c r="F1652" s="95"/>
      <c r="G1652" s="258"/>
    </row>
    <row r="1653" spans="1:7" ht="15">
      <c r="A1653" s="126"/>
      <c r="B1653" s="257"/>
      <c r="C1653" s="95"/>
      <c r="D1653" s="95"/>
      <c r="E1653" s="95"/>
      <c r="F1653" s="95"/>
      <c r="G1653" s="258"/>
    </row>
    <row r="1654" spans="1:7" ht="15">
      <c r="A1654" s="126"/>
      <c r="B1654" s="257"/>
      <c r="C1654" s="95"/>
      <c r="D1654" s="95"/>
      <c r="E1654" s="95"/>
      <c r="F1654" s="95"/>
      <c r="G1654" s="258"/>
    </row>
    <row r="1655" spans="1:7" ht="15">
      <c r="A1655" s="126"/>
      <c r="B1655" s="257"/>
      <c r="C1655" s="95"/>
      <c r="D1655" s="95"/>
      <c r="E1655" s="95"/>
      <c r="F1655" s="95"/>
      <c r="G1655" s="258"/>
    </row>
    <row r="1656" spans="1:7" ht="15">
      <c r="A1656" s="126"/>
      <c r="B1656" s="257"/>
      <c r="C1656" s="95"/>
      <c r="D1656" s="95"/>
      <c r="E1656" s="95"/>
      <c r="F1656" s="95"/>
      <c r="G1656" s="258"/>
    </row>
    <row r="1657" spans="1:7" ht="15">
      <c r="A1657" s="126"/>
      <c r="B1657" s="257"/>
      <c r="C1657" s="95"/>
      <c r="D1657" s="95"/>
      <c r="E1657" s="95"/>
      <c r="F1657" s="95"/>
      <c r="G1657" s="258"/>
    </row>
    <row r="1658" spans="1:7" ht="15">
      <c r="A1658" s="126"/>
      <c r="B1658" s="257"/>
      <c r="C1658" s="95"/>
      <c r="D1658" s="95"/>
      <c r="E1658" s="95"/>
      <c r="F1658" s="95"/>
      <c r="G1658" s="258"/>
    </row>
    <row r="1659" spans="1:7" ht="15">
      <c r="A1659" s="126"/>
      <c r="B1659" s="257"/>
      <c r="C1659" s="95"/>
      <c r="D1659" s="95"/>
      <c r="E1659" s="95"/>
      <c r="F1659" s="95"/>
      <c r="G1659" s="258"/>
    </row>
    <row r="1660" spans="1:7" ht="15">
      <c r="A1660" s="126"/>
      <c r="B1660" s="257"/>
      <c r="C1660" s="95"/>
      <c r="D1660" s="95"/>
      <c r="E1660" s="95"/>
      <c r="F1660" s="95"/>
      <c r="G1660" s="258"/>
    </row>
    <row r="1661" spans="1:7" ht="15">
      <c r="A1661" s="126"/>
      <c r="B1661" s="257"/>
      <c r="C1661" s="95"/>
      <c r="D1661" s="95"/>
      <c r="E1661" s="95"/>
      <c r="F1661" s="95"/>
      <c r="G1661" s="258"/>
    </row>
    <row r="1662" spans="1:7" ht="15">
      <c r="A1662" s="126"/>
      <c r="B1662" s="257"/>
      <c r="C1662" s="95"/>
      <c r="D1662" s="95"/>
      <c r="E1662" s="95"/>
      <c r="F1662" s="95"/>
      <c r="G1662" s="258"/>
    </row>
    <row r="1663" spans="1:7" ht="15">
      <c r="A1663" s="126"/>
      <c r="B1663" s="257"/>
      <c r="C1663" s="95"/>
      <c r="D1663" s="95"/>
      <c r="E1663" s="95"/>
      <c r="F1663" s="95"/>
      <c r="G1663" s="258"/>
    </row>
    <row r="1664" spans="1:7" ht="15">
      <c r="A1664" s="126"/>
      <c r="B1664" s="257"/>
      <c r="C1664" s="95"/>
      <c r="D1664" s="95"/>
      <c r="E1664" s="95"/>
      <c r="F1664" s="95"/>
      <c r="G1664" s="258"/>
    </row>
    <row r="1665" spans="1:7" ht="15">
      <c r="A1665" s="126"/>
      <c r="B1665" s="257"/>
      <c r="C1665" s="95"/>
      <c r="D1665" s="95"/>
      <c r="E1665" s="95"/>
      <c r="F1665" s="95"/>
      <c r="G1665" s="258"/>
    </row>
    <row r="1666" spans="1:7" ht="15">
      <c r="A1666" s="126"/>
      <c r="B1666" s="257"/>
      <c r="C1666" s="95"/>
      <c r="D1666" s="95"/>
      <c r="E1666" s="95"/>
      <c r="F1666" s="95"/>
      <c r="G1666" s="258"/>
    </row>
    <row r="1667" spans="1:7" ht="15">
      <c r="A1667" s="126"/>
      <c r="B1667" s="257"/>
      <c r="C1667" s="95"/>
      <c r="D1667" s="95"/>
      <c r="E1667" s="95"/>
      <c r="F1667" s="95"/>
      <c r="G1667" s="258"/>
    </row>
    <row r="1668" spans="1:7" ht="15">
      <c r="A1668" s="126"/>
      <c r="B1668" s="257"/>
      <c r="C1668" s="95"/>
      <c r="D1668" s="95"/>
      <c r="E1668" s="95"/>
      <c r="F1668" s="95"/>
      <c r="G1668" s="258"/>
    </row>
    <row r="1669" spans="1:7" ht="15">
      <c r="A1669" s="126"/>
      <c r="B1669" s="257"/>
      <c r="C1669" s="95"/>
      <c r="D1669" s="95"/>
      <c r="E1669" s="95"/>
      <c r="F1669" s="95"/>
      <c r="G1669" s="258"/>
    </row>
    <row r="1670" spans="1:7" ht="15">
      <c r="A1670" s="126"/>
      <c r="B1670" s="257"/>
      <c r="C1670" s="95"/>
      <c r="D1670" s="95"/>
      <c r="E1670" s="95"/>
      <c r="F1670" s="95"/>
      <c r="G1670" s="258"/>
    </row>
    <row r="1671" spans="1:7" ht="15">
      <c r="A1671" s="126"/>
      <c r="B1671" s="257"/>
      <c r="C1671" s="95"/>
      <c r="D1671" s="95"/>
      <c r="E1671" s="95"/>
      <c r="F1671" s="95"/>
      <c r="G1671" s="258"/>
    </row>
    <row r="1672" spans="1:7" ht="15">
      <c r="A1672" s="126"/>
      <c r="B1672" s="257"/>
      <c r="C1672" s="95"/>
      <c r="D1672" s="95"/>
      <c r="E1672" s="95"/>
      <c r="F1672" s="95"/>
      <c r="G1672" s="258"/>
    </row>
    <row r="1673" spans="1:7" ht="15">
      <c r="A1673" s="126"/>
      <c r="B1673" s="257"/>
      <c r="C1673" s="95"/>
      <c r="D1673" s="95"/>
      <c r="E1673" s="95"/>
      <c r="F1673" s="95"/>
      <c r="G1673" s="258"/>
    </row>
    <row r="1674" spans="1:7" ht="15">
      <c r="A1674" s="126"/>
      <c r="B1674" s="257"/>
      <c r="C1674" s="95"/>
      <c r="D1674" s="95"/>
      <c r="E1674" s="95"/>
      <c r="F1674" s="95"/>
      <c r="G1674" s="258"/>
    </row>
    <row r="1675" spans="1:7" ht="15">
      <c r="A1675" s="126"/>
      <c r="B1675" s="257"/>
      <c r="C1675" s="95"/>
      <c r="D1675" s="95"/>
      <c r="E1675" s="95"/>
      <c r="F1675" s="95"/>
      <c r="G1675" s="258"/>
    </row>
    <row r="1676" spans="1:7" ht="15">
      <c r="A1676" s="126"/>
      <c r="B1676" s="257"/>
      <c r="C1676" s="95"/>
      <c r="D1676" s="95"/>
      <c r="E1676" s="95"/>
      <c r="F1676" s="95"/>
      <c r="G1676" s="258"/>
    </row>
    <row r="1677" spans="1:7" ht="15">
      <c r="A1677" s="126"/>
      <c r="B1677" s="257"/>
      <c r="C1677" s="95"/>
      <c r="D1677" s="95"/>
      <c r="E1677" s="95"/>
      <c r="F1677" s="95"/>
      <c r="G1677" s="258"/>
    </row>
    <row r="1678" spans="1:7" ht="15">
      <c r="A1678" s="126"/>
      <c r="B1678" s="257"/>
      <c r="C1678" s="95"/>
      <c r="D1678" s="95"/>
      <c r="E1678" s="95"/>
      <c r="F1678" s="95"/>
      <c r="G1678" s="258"/>
    </row>
    <row r="1679" spans="1:7" ht="15">
      <c r="A1679" s="126"/>
      <c r="B1679" s="257"/>
      <c r="C1679" s="95"/>
      <c r="D1679" s="95"/>
      <c r="E1679" s="95"/>
      <c r="F1679" s="95"/>
      <c r="G1679" s="258"/>
    </row>
    <row r="1680" spans="1:7" ht="15">
      <c r="A1680" s="126"/>
      <c r="B1680" s="257"/>
      <c r="C1680" s="95"/>
      <c r="D1680" s="95"/>
      <c r="E1680" s="95"/>
      <c r="F1680" s="95"/>
      <c r="G1680" s="258"/>
    </row>
    <row r="1681" spans="1:7" ht="15">
      <c r="A1681" s="126"/>
      <c r="B1681" s="257"/>
      <c r="C1681" s="95"/>
      <c r="D1681" s="95"/>
      <c r="E1681" s="95"/>
      <c r="F1681" s="95"/>
      <c r="G1681" s="258"/>
    </row>
    <row r="1682" spans="1:7" ht="15">
      <c r="A1682" s="126"/>
      <c r="B1682" s="257"/>
      <c r="C1682" s="95"/>
      <c r="D1682" s="95"/>
      <c r="E1682" s="95"/>
      <c r="F1682" s="95"/>
      <c r="G1682" s="258"/>
    </row>
    <row r="1683" spans="1:7" ht="15">
      <c r="A1683" s="126"/>
      <c r="B1683" s="257"/>
      <c r="C1683" s="95"/>
      <c r="D1683" s="95"/>
      <c r="E1683" s="95"/>
      <c r="F1683" s="95"/>
      <c r="G1683" s="258"/>
    </row>
    <row r="1684" spans="1:7" ht="15">
      <c r="A1684" s="126"/>
      <c r="B1684" s="257"/>
      <c r="C1684" s="95"/>
      <c r="D1684" s="95"/>
      <c r="E1684" s="95"/>
      <c r="F1684" s="95"/>
      <c r="G1684" s="258"/>
    </row>
    <row r="1685" spans="1:7" ht="15">
      <c r="A1685" s="126"/>
      <c r="B1685" s="257"/>
      <c r="C1685" s="95"/>
      <c r="D1685" s="95"/>
      <c r="E1685" s="95"/>
      <c r="F1685" s="95"/>
      <c r="G1685" s="258"/>
    </row>
    <row r="1686" spans="1:7" ht="15">
      <c r="A1686" s="126"/>
      <c r="B1686" s="257"/>
      <c r="C1686" s="95"/>
      <c r="D1686" s="95"/>
      <c r="E1686" s="95"/>
      <c r="F1686" s="95"/>
      <c r="G1686" s="258"/>
    </row>
    <row r="1687" spans="1:7" ht="15">
      <c r="A1687" s="126"/>
      <c r="B1687" s="257"/>
      <c r="C1687" s="95"/>
      <c r="D1687" s="95"/>
      <c r="E1687" s="95"/>
      <c r="F1687" s="95"/>
      <c r="G1687" s="258"/>
    </row>
    <row r="1688" spans="1:7" ht="15">
      <c r="A1688" s="126"/>
      <c r="B1688" s="257"/>
      <c r="C1688" s="95"/>
      <c r="D1688" s="95"/>
      <c r="E1688" s="95"/>
      <c r="F1688" s="95"/>
      <c r="G1688" s="258"/>
    </row>
    <row r="1689" spans="1:7" ht="15">
      <c r="A1689" s="126"/>
      <c r="B1689" s="257"/>
      <c r="C1689" s="95"/>
      <c r="D1689" s="95"/>
      <c r="E1689" s="95"/>
      <c r="F1689" s="95"/>
      <c r="G1689" s="258"/>
    </row>
    <row r="1690" spans="1:7" ht="15">
      <c r="A1690" s="126"/>
      <c r="B1690" s="257"/>
      <c r="C1690" s="95"/>
      <c r="D1690" s="95"/>
      <c r="E1690" s="95"/>
      <c r="F1690" s="95"/>
      <c r="G1690" s="258"/>
    </row>
    <row r="1691" spans="1:7" ht="15">
      <c r="A1691" s="126"/>
      <c r="B1691" s="257"/>
      <c r="C1691" s="95"/>
      <c r="D1691" s="95"/>
      <c r="E1691" s="95"/>
      <c r="F1691" s="95"/>
      <c r="G1691" s="258"/>
    </row>
    <row r="1692" spans="1:7" ht="15">
      <c r="A1692" s="126"/>
      <c r="B1692" s="257"/>
      <c r="C1692" s="95"/>
      <c r="D1692" s="95"/>
      <c r="E1692" s="95"/>
      <c r="F1692" s="95"/>
      <c r="G1692" s="258"/>
    </row>
    <row r="1693" spans="1:7" ht="15">
      <c r="A1693" s="126"/>
      <c r="B1693" s="257"/>
      <c r="C1693" s="95"/>
      <c r="D1693" s="95"/>
      <c r="E1693" s="95"/>
      <c r="F1693" s="95"/>
      <c r="G1693" s="258"/>
    </row>
    <row r="1694" spans="1:7" ht="15">
      <c r="A1694" s="126"/>
      <c r="B1694" s="257"/>
      <c r="C1694" s="95"/>
      <c r="D1694" s="95"/>
      <c r="E1694" s="95"/>
      <c r="F1694" s="95"/>
      <c r="G1694" s="258"/>
    </row>
    <row r="1695" spans="1:7" ht="15">
      <c r="A1695" s="126"/>
      <c r="B1695" s="257"/>
      <c r="C1695" s="95"/>
      <c r="D1695" s="95"/>
      <c r="E1695" s="95"/>
      <c r="F1695" s="95"/>
      <c r="G1695" s="258"/>
    </row>
    <row r="1696" spans="1:7" ht="15">
      <c r="A1696" s="126"/>
      <c r="B1696" s="257"/>
      <c r="C1696" s="95"/>
      <c r="D1696" s="95"/>
      <c r="E1696" s="95"/>
      <c r="F1696" s="95"/>
      <c r="G1696" s="258"/>
    </row>
    <row r="1697" spans="1:7" ht="15">
      <c r="A1697" s="126"/>
      <c r="B1697" s="257"/>
      <c r="C1697" s="95"/>
      <c r="D1697" s="95"/>
      <c r="E1697" s="95"/>
      <c r="F1697" s="95"/>
      <c r="G1697" s="258"/>
    </row>
    <row r="1698" spans="1:7" ht="15">
      <c r="A1698" s="126"/>
      <c r="B1698" s="257"/>
      <c r="C1698" s="95"/>
      <c r="D1698" s="95"/>
      <c r="E1698" s="95"/>
      <c r="F1698" s="95"/>
      <c r="G1698" s="258"/>
    </row>
    <row r="1699" spans="1:7" ht="15">
      <c r="A1699" s="126"/>
      <c r="B1699" s="257"/>
      <c r="C1699" s="95"/>
      <c r="D1699" s="95"/>
      <c r="E1699" s="95"/>
      <c r="F1699" s="95"/>
      <c r="G1699" s="258"/>
    </row>
    <row r="1700" spans="1:7" ht="15">
      <c r="A1700" s="126"/>
      <c r="B1700" s="257"/>
      <c r="C1700" s="95"/>
      <c r="D1700" s="95"/>
      <c r="E1700" s="95"/>
      <c r="F1700" s="95"/>
      <c r="G1700" s="258"/>
    </row>
    <row r="1701" spans="1:7" ht="15">
      <c r="A1701" s="126"/>
      <c r="B1701" s="257"/>
      <c r="C1701" s="95"/>
      <c r="D1701" s="95"/>
      <c r="E1701" s="95"/>
      <c r="F1701" s="95"/>
      <c r="G1701" s="258"/>
    </row>
    <row r="1702" spans="1:7" ht="15">
      <c r="A1702" s="126"/>
      <c r="B1702" s="257"/>
      <c r="C1702" s="95"/>
      <c r="D1702" s="95"/>
      <c r="E1702" s="95"/>
      <c r="F1702" s="95"/>
      <c r="G1702" s="258"/>
    </row>
    <row r="1703" spans="1:7" ht="15">
      <c r="A1703" s="126"/>
      <c r="B1703" s="257"/>
      <c r="C1703" s="95"/>
      <c r="D1703" s="95"/>
      <c r="E1703" s="95"/>
      <c r="F1703" s="95"/>
      <c r="G1703" s="258"/>
    </row>
    <row r="1704" spans="1:7" ht="15">
      <c r="A1704" s="126"/>
      <c r="B1704" s="257"/>
      <c r="C1704" s="95"/>
      <c r="D1704" s="95"/>
      <c r="E1704" s="95"/>
      <c r="F1704" s="95"/>
      <c r="G1704" s="258"/>
    </row>
    <row r="1705" spans="1:7" ht="15">
      <c r="A1705" s="126"/>
      <c r="B1705" s="257"/>
      <c r="C1705" s="95"/>
      <c r="D1705" s="95"/>
      <c r="E1705" s="95"/>
      <c r="F1705" s="95"/>
      <c r="G1705" s="258"/>
    </row>
    <row r="1706" spans="1:7" ht="15">
      <c r="A1706" s="126"/>
      <c r="B1706" s="257"/>
      <c r="C1706" s="95"/>
      <c r="D1706" s="95"/>
      <c r="E1706" s="95"/>
      <c r="F1706" s="95"/>
      <c r="G1706" s="258"/>
    </row>
    <row r="1707" spans="1:7" ht="15">
      <c r="A1707" s="126"/>
      <c r="B1707" s="257"/>
      <c r="C1707" s="95"/>
      <c r="D1707" s="95"/>
      <c r="E1707" s="95"/>
      <c r="F1707" s="95"/>
      <c r="G1707" s="258"/>
    </row>
    <row r="1708" spans="1:7" ht="15">
      <c r="A1708" s="126"/>
      <c r="B1708" s="257"/>
      <c r="C1708" s="95"/>
      <c r="D1708" s="95"/>
      <c r="E1708" s="95"/>
      <c r="F1708" s="95"/>
      <c r="G1708" s="258"/>
    </row>
    <row r="1709" spans="1:7" ht="15">
      <c r="A1709" s="126"/>
      <c r="B1709" s="257"/>
      <c r="C1709" s="95"/>
      <c r="D1709" s="95"/>
      <c r="E1709" s="95"/>
      <c r="F1709" s="95"/>
      <c r="G1709" s="258"/>
    </row>
    <row r="1710" spans="1:7" ht="15">
      <c r="A1710" s="126"/>
      <c r="B1710" s="257"/>
      <c r="C1710" s="95"/>
      <c r="D1710" s="95"/>
      <c r="E1710" s="95"/>
      <c r="F1710" s="95"/>
      <c r="G1710" s="258"/>
    </row>
    <row r="1711" spans="1:7" ht="15">
      <c r="A1711" s="126"/>
      <c r="B1711" s="257"/>
      <c r="C1711" s="95"/>
      <c r="D1711" s="95"/>
      <c r="E1711" s="95"/>
      <c r="F1711" s="95"/>
      <c r="G1711" s="258"/>
    </row>
    <row r="1712" spans="1:7" ht="15">
      <c r="A1712" s="126"/>
      <c r="B1712" s="257"/>
      <c r="C1712" s="95"/>
      <c r="D1712" s="95"/>
      <c r="E1712" s="95"/>
      <c r="F1712" s="95"/>
      <c r="G1712" s="258"/>
    </row>
    <row r="1713" spans="1:7" ht="15">
      <c r="A1713" s="126"/>
      <c r="B1713" s="257"/>
      <c r="C1713" s="95"/>
      <c r="D1713" s="95"/>
      <c r="E1713" s="95"/>
      <c r="F1713" s="95"/>
      <c r="G1713" s="258"/>
    </row>
    <row r="1714" spans="1:7" ht="15">
      <c r="A1714" s="126"/>
      <c r="B1714" s="257"/>
      <c r="C1714" s="95"/>
      <c r="D1714" s="95"/>
      <c r="E1714" s="95"/>
      <c r="F1714" s="95"/>
      <c r="G1714" s="258"/>
    </row>
    <row r="1715" spans="1:7" ht="15">
      <c r="A1715" s="126"/>
      <c r="B1715" s="257"/>
      <c r="C1715" s="95"/>
      <c r="D1715" s="95"/>
      <c r="E1715" s="95"/>
      <c r="F1715" s="95"/>
      <c r="G1715" s="258"/>
    </row>
    <row r="1716" spans="1:7" ht="15">
      <c r="A1716" s="126"/>
      <c r="B1716" s="257"/>
      <c r="C1716" s="95"/>
      <c r="D1716" s="95"/>
      <c r="E1716" s="95"/>
      <c r="F1716" s="95"/>
      <c r="G1716" s="258"/>
    </row>
    <row r="1717" spans="1:7" ht="15">
      <c r="A1717" s="126"/>
      <c r="B1717" s="257"/>
      <c r="C1717" s="95"/>
      <c r="D1717" s="95"/>
      <c r="E1717" s="95"/>
      <c r="F1717" s="95"/>
      <c r="G1717" s="258"/>
    </row>
    <row r="1718" spans="1:7" ht="15">
      <c r="A1718" s="126"/>
      <c r="B1718" s="257"/>
      <c r="C1718" s="95"/>
      <c r="D1718" s="95"/>
      <c r="E1718" s="95"/>
      <c r="F1718" s="95"/>
      <c r="G1718" s="258"/>
    </row>
    <row r="1719" spans="1:7" ht="15">
      <c r="A1719" s="126"/>
      <c r="B1719" s="257"/>
      <c r="C1719" s="95"/>
      <c r="D1719" s="95"/>
      <c r="E1719" s="95"/>
      <c r="F1719" s="95"/>
      <c r="G1719" s="258"/>
    </row>
    <row r="1720" spans="1:7" ht="15">
      <c r="A1720" s="126"/>
      <c r="B1720" s="257"/>
      <c r="C1720" s="95"/>
      <c r="D1720" s="95"/>
      <c r="E1720" s="95"/>
      <c r="F1720" s="95"/>
      <c r="G1720" s="258"/>
    </row>
    <row r="1721" spans="1:7" ht="15">
      <c r="A1721" s="126"/>
      <c r="B1721" s="257"/>
      <c r="C1721" s="95"/>
      <c r="D1721" s="95"/>
      <c r="E1721" s="95"/>
      <c r="F1721" s="95"/>
      <c r="G1721" s="258"/>
    </row>
    <row r="1722" spans="1:7" ht="15">
      <c r="A1722" s="126"/>
      <c r="B1722" s="257"/>
      <c r="C1722" s="95"/>
      <c r="D1722" s="95"/>
      <c r="E1722" s="95"/>
      <c r="F1722" s="95"/>
      <c r="G1722" s="258"/>
    </row>
    <row r="1723" spans="1:7" ht="15">
      <c r="A1723" s="126"/>
      <c r="B1723" s="257"/>
      <c r="C1723" s="95"/>
      <c r="D1723" s="95"/>
      <c r="E1723" s="95"/>
      <c r="F1723" s="95"/>
      <c r="G1723" s="258"/>
    </row>
    <row r="1724" spans="1:7" ht="15">
      <c r="A1724" s="126"/>
      <c r="B1724" s="257"/>
      <c r="C1724" s="95"/>
      <c r="D1724" s="95"/>
      <c r="E1724" s="95"/>
      <c r="F1724" s="95"/>
      <c r="G1724" s="258"/>
    </row>
    <row r="1725" spans="1:7" ht="15">
      <c r="A1725" s="126"/>
      <c r="B1725" s="257"/>
      <c r="C1725" s="95"/>
      <c r="D1725" s="95"/>
      <c r="E1725" s="95"/>
      <c r="F1725" s="95"/>
      <c r="G1725" s="258"/>
    </row>
    <row r="1726" spans="1:7" ht="15">
      <c r="A1726" s="126"/>
      <c r="B1726" s="257"/>
      <c r="C1726" s="95"/>
      <c r="D1726" s="95"/>
      <c r="E1726" s="95"/>
      <c r="F1726" s="95"/>
      <c r="G1726" s="258"/>
    </row>
    <row r="1727" spans="1:7" ht="15">
      <c r="A1727" s="126"/>
      <c r="B1727" s="257"/>
      <c r="C1727" s="95"/>
      <c r="D1727" s="95"/>
      <c r="E1727" s="95"/>
      <c r="F1727" s="95"/>
      <c r="G1727" s="258"/>
    </row>
    <row r="1728" spans="1:7" ht="15">
      <c r="A1728" s="126"/>
      <c r="B1728" s="257"/>
      <c r="C1728" s="95"/>
      <c r="D1728" s="95"/>
      <c r="E1728" s="95"/>
      <c r="F1728" s="95"/>
      <c r="G1728" s="258"/>
    </row>
    <row r="1729" spans="1:7" ht="15">
      <c r="A1729" s="126"/>
      <c r="B1729" s="257"/>
      <c r="C1729" s="95"/>
      <c r="D1729" s="95"/>
      <c r="E1729" s="95"/>
      <c r="F1729" s="95"/>
      <c r="G1729" s="258"/>
    </row>
    <row r="1730" spans="1:7" ht="15">
      <c r="A1730" s="126"/>
      <c r="B1730" s="257"/>
      <c r="C1730" s="95"/>
      <c r="D1730" s="95"/>
      <c r="E1730" s="95"/>
      <c r="F1730" s="95"/>
      <c r="G1730" s="258"/>
    </row>
    <row r="1731" spans="1:7" ht="15">
      <c r="A1731" s="126"/>
      <c r="B1731" s="257"/>
      <c r="C1731" s="95"/>
      <c r="D1731" s="95"/>
      <c r="E1731" s="95"/>
      <c r="F1731" s="95"/>
      <c r="G1731" s="258"/>
    </row>
    <row r="1732" spans="1:7" ht="15">
      <c r="A1732" s="126"/>
      <c r="B1732" s="257"/>
      <c r="C1732" s="95"/>
      <c r="D1732" s="95"/>
      <c r="E1732" s="95"/>
      <c r="F1732" s="95"/>
      <c r="G1732" s="258"/>
    </row>
    <row r="1733" spans="1:7" ht="15">
      <c r="A1733" s="126"/>
      <c r="B1733" s="257"/>
      <c r="C1733" s="95"/>
      <c r="D1733" s="95"/>
      <c r="E1733" s="95"/>
      <c r="F1733" s="95"/>
      <c r="G1733" s="258"/>
    </row>
    <row r="1734" spans="1:7" ht="15">
      <c r="A1734" s="126"/>
      <c r="B1734" s="257"/>
      <c r="C1734" s="95"/>
      <c r="D1734" s="95"/>
      <c r="E1734" s="95"/>
      <c r="F1734" s="95"/>
      <c r="G1734" s="258"/>
    </row>
    <row r="1735" spans="1:7" ht="15">
      <c r="A1735" s="126"/>
      <c r="B1735" s="257"/>
      <c r="C1735" s="95"/>
      <c r="D1735" s="95"/>
      <c r="E1735" s="95"/>
      <c r="F1735" s="95"/>
      <c r="G1735" s="258"/>
    </row>
    <row r="1736" spans="1:7" ht="15">
      <c r="A1736" s="126"/>
      <c r="B1736" s="257"/>
      <c r="C1736" s="95"/>
      <c r="D1736" s="95"/>
      <c r="E1736" s="95"/>
      <c r="F1736" s="95"/>
      <c r="G1736" s="258"/>
    </row>
    <row r="1737" spans="1:7" ht="15">
      <c r="A1737" s="126"/>
      <c r="B1737" s="257"/>
      <c r="C1737" s="95"/>
      <c r="D1737" s="95"/>
      <c r="E1737" s="95"/>
      <c r="F1737" s="95"/>
      <c r="G1737" s="258"/>
    </row>
    <row r="1738" spans="1:7" ht="15">
      <c r="A1738" s="126"/>
      <c r="B1738" s="257"/>
      <c r="C1738" s="95"/>
      <c r="D1738" s="95"/>
      <c r="E1738" s="95"/>
      <c r="F1738" s="95"/>
      <c r="G1738" s="258"/>
    </row>
    <row r="1739" spans="1:7" ht="15">
      <c r="A1739" s="126"/>
      <c r="B1739" s="257"/>
      <c r="C1739" s="95"/>
      <c r="D1739" s="95"/>
      <c r="E1739" s="95"/>
      <c r="F1739" s="95"/>
      <c r="G1739" s="258"/>
    </row>
    <row r="1740" spans="1:7" ht="15">
      <c r="A1740" s="126"/>
      <c r="B1740" s="257"/>
      <c r="C1740" s="95"/>
      <c r="D1740" s="95"/>
      <c r="E1740" s="95"/>
      <c r="F1740" s="95"/>
      <c r="G1740" s="258"/>
    </row>
    <row r="1741" spans="1:7" ht="15">
      <c r="A1741" s="126"/>
      <c r="B1741" s="257"/>
      <c r="C1741" s="95"/>
      <c r="D1741" s="95"/>
      <c r="E1741" s="95"/>
      <c r="F1741" s="95"/>
      <c r="G1741" s="258"/>
    </row>
    <row r="1742" spans="1:7" ht="15">
      <c r="A1742" s="126"/>
      <c r="B1742" s="257"/>
      <c r="C1742" s="95"/>
      <c r="D1742" s="95"/>
      <c r="E1742" s="95"/>
      <c r="F1742" s="95"/>
      <c r="G1742" s="258"/>
    </row>
    <row r="1743" spans="1:7" ht="15">
      <c r="A1743" s="126"/>
      <c r="B1743" s="257"/>
      <c r="C1743" s="95"/>
      <c r="D1743" s="95"/>
      <c r="E1743" s="95"/>
      <c r="F1743" s="95"/>
      <c r="G1743" s="258"/>
    </row>
    <row r="1744" spans="1:7" ht="15">
      <c r="A1744" s="126"/>
      <c r="B1744" s="257"/>
      <c r="C1744" s="95"/>
      <c r="D1744" s="95"/>
      <c r="E1744" s="95"/>
      <c r="F1744" s="95"/>
      <c r="G1744" s="258"/>
    </row>
    <row r="1745" spans="1:7" ht="15">
      <c r="A1745" s="126"/>
      <c r="B1745" s="257"/>
      <c r="C1745" s="95"/>
      <c r="D1745" s="95"/>
      <c r="E1745" s="95"/>
      <c r="F1745" s="95"/>
      <c r="G1745" s="258"/>
    </row>
    <row r="1746" spans="1:7" ht="15">
      <c r="A1746" s="126"/>
      <c r="B1746" s="257"/>
      <c r="C1746" s="95"/>
      <c r="D1746" s="95"/>
      <c r="E1746" s="95"/>
      <c r="F1746" s="95"/>
      <c r="G1746" s="258"/>
    </row>
    <row r="1747" spans="1:7" ht="15">
      <c r="A1747" s="126"/>
      <c r="B1747" s="257"/>
      <c r="C1747" s="95"/>
      <c r="D1747" s="95"/>
      <c r="E1747" s="95"/>
      <c r="F1747" s="95"/>
      <c r="G1747" s="258"/>
    </row>
    <row r="1748" spans="1:7" ht="15">
      <c r="A1748" s="126"/>
      <c r="B1748" s="257"/>
      <c r="C1748" s="95"/>
      <c r="D1748" s="95"/>
      <c r="E1748" s="95"/>
      <c r="F1748" s="95"/>
      <c r="G1748" s="258"/>
    </row>
    <row r="1749" spans="1:7" ht="15">
      <c r="A1749" s="126"/>
      <c r="B1749" s="257"/>
      <c r="C1749" s="95"/>
      <c r="D1749" s="95"/>
      <c r="E1749" s="95"/>
      <c r="F1749" s="95"/>
      <c r="G1749" s="258"/>
    </row>
    <row r="1750" spans="1:7" ht="15">
      <c r="A1750" s="126"/>
      <c r="B1750" s="257"/>
      <c r="C1750" s="95"/>
      <c r="D1750" s="95"/>
      <c r="E1750" s="95"/>
      <c r="F1750" s="95"/>
      <c r="G1750" s="258"/>
    </row>
    <row r="1751" spans="1:7" ht="15">
      <c r="A1751" s="126"/>
      <c r="B1751" s="257"/>
      <c r="C1751" s="95"/>
      <c r="D1751" s="95"/>
      <c r="E1751" s="95"/>
      <c r="F1751" s="95"/>
      <c r="G1751" s="258"/>
    </row>
    <row r="1752" spans="1:7" ht="15">
      <c r="A1752" s="126"/>
      <c r="B1752" s="257"/>
      <c r="C1752" s="95"/>
      <c r="D1752" s="95"/>
      <c r="E1752" s="95"/>
      <c r="F1752" s="95"/>
      <c r="G1752" s="258"/>
    </row>
    <row r="1753" spans="1:7" ht="15">
      <c r="A1753" s="126"/>
      <c r="B1753" s="257"/>
      <c r="C1753" s="95"/>
      <c r="D1753" s="95"/>
      <c r="E1753" s="95"/>
      <c r="F1753" s="95"/>
      <c r="G1753" s="258"/>
    </row>
    <row r="1754" spans="1:7" ht="15">
      <c r="A1754" s="126"/>
      <c r="B1754" s="257"/>
      <c r="C1754" s="95"/>
      <c r="D1754" s="95"/>
      <c r="E1754" s="95"/>
      <c r="F1754" s="95"/>
      <c r="G1754" s="258"/>
    </row>
    <row r="1755" spans="1:7" ht="15">
      <c r="A1755" s="126"/>
      <c r="B1755" s="257"/>
      <c r="C1755" s="95"/>
      <c r="D1755" s="95"/>
      <c r="E1755" s="95"/>
      <c r="F1755" s="95"/>
      <c r="G1755" s="258"/>
    </row>
    <row r="1756" spans="1:7" ht="15">
      <c r="A1756" s="126"/>
      <c r="B1756" s="257"/>
      <c r="C1756" s="95"/>
      <c r="D1756" s="95"/>
      <c r="E1756" s="95"/>
      <c r="F1756" s="95"/>
      <c r="G1756" s="258"/>
    </row>
    <row r="1757" spans="1:7" ht="15">
      <c r="A1757" s="126"/>
      <c r="B1757" s="257"/>
      <c r="C1757" s="95"/>
      <c r="D1757" s="95"/>
      <c r="E1757" s="95"/>
      <c r="F1757" s="95"/>
      <c r="G1757" s="258"/>
    </row>
    <row r="1758" spans="1:7" ht="15">
      <c r="A1758" s="126"/>
      <c r="B1758" s="257"/>
      <c r="C1758" s="95"/>
      <c r="D1758" s="95"/>
      <c r="E1758" s="95"/>
      <c r="F1758" s="95"/>
      <c r="G1758" s="258"/>
    </row>
    <row r="1759" spans="1:7" ht="15">
      <c r="A1759" s="126"/>
      <c r="B1759" s="257"/>
      <c r="C1759" s="95"/>
      <c r="D1759" s="95"/>
      <c r="E1759" s="95"/>
      <c r="F1759" s="95"/>
      <c r="G1759" s="258"/>
    </row>
    <row r="1760" spans="1:7" ht="15">
      <c r="A1760" s="126"/>
      <c r="B1760" s="257"/>
      <c r="C1760" s="95"/>
      <c r="D1760" s="95"/>
      <c r="E1760" s="95"/>
      <c r="F1760" s="95"/>
      <c r="G1760" s="258"/>
    </row>
    <row r="1761" spans="1:7" ht="15">
      <c r="A1761" s="126"/>
      <c r="B1761" s="257"/>
      <c r="C1761" s="95"/>
      <c r="D1761" s="95"/>
      <c r="E1761" s="95"/>
      <c r="F1761" s="95"/>
      <c r="G1761" s="258"/>
    </row>
    <row r="1762" spans="1:7" ht="15">
      <c r="A1762" s="126"/>
      <c r="B1762" s="257"/>
      <c r="C1762" s="95"/>
      <c r="D1762" s="95"/>
      <c r="E1762" s="95"/>
      <c r="F1762" s="95"/>
      <c r="G1762" s="258"/>
    </row>
    <row r="1763" spans="1:7" ht="15">
      <c r="A1763" s="126"/>
      <c r="B1763" s="257"/>
      <c r="C1763" s="95"/>
      <c r="D1763" s="95"/>
      <c r="E1763" s="95"/>
      <c r="F1763" s="95"/>
      <c r="G1763" s="258"/>
    </row>
    <row r="1764" spans="1:7" ht="15">
      <c r="A1764" s="126"/>
      <c r="B1764" s="257"/>
      <c r="C1764" s="95"/>
      <c r="D1764" s="95"/>
      <c r="E1764" s="95"/>
      <c r="F1764" s="95"/>
      <c r="G1764" s="258"/>
    </row>
    <row r="1765" spans="1:7" ht="15">
      <c r="A1765" s="126"/>
      <c r="B1765" s="257"/>
      <c r="C1765" s="95"/>
      <c r="D1765" s="95"/>
      <c r="E1765" s="95"/>
      <c r="F1765" s="95"/>
      <c r="G1765" s="258"/>
    </row>
    <row r="1766" spans="1:7" ht="15">
      <c r="A1766" s="126"/>
      <c r="B1766" s="257"/>
      <c r="C1766" s="95"/>
      <c r="D1766" s="95"/>
      <c r="E1766" s="95"/>
      <c r="F1766" s="95"/>
      <c r="G1766" s="258"/>
    </row>
    <row r="1767" spans="1:7" ht="15">
      <c r="A1767" s="126"/>
      <c r="B1767" s="257"/>
      <c r="C1767" s="95"/>
      <c r="D1767" s="95"/>
      <c r="E1767" s="95"/>
      <c r="F1767" s="95"/>
      <c r="G1767" s="258"/>
    </row>
    <row r="1768" spans="1:7" ht="15">
      <c r="A1768" s="126"/>
      <c r="B1768" s="257"/>
      <c r="C1768" s="95"/>
      <c r="D1768" s="95"/>
      <c r="E1768" s="95"/>
      <c r="F1768" s="95"/>
      <c r="G1768" s="258"/>
    </row>
    <row r="1769" spans="1:7" ht="15">
      <c r="A1769" s="126"/>
      <c r="B1769" s="257"/>
      <c r="C1769" s="95"/>
      <c r="D1769" s="95"/>
      <c r="E1769" s="95"/>
      <c r="F1769" s="95"/>
      <c r="G1769" s="258"/>
    </row>
    <row r="1770" spans="1:7" ht="15">
      <c r="A1770" s="126"/>
      <c r="B1770" s="257"/>
      <c r="C1770" s="95"/>
      <c r="D1770" s="95"/>
      <c r="E1770" s="95"/>
      <c r="F1770" s="95"/>
      <c r="G1770" s="258"/>
    </row>
    <row r="1771" spans="1:7" ht="15">
      <c r="A1771" s="126"/>
      <c r="B1771" s="257"/>
      <c r="C1771" s="95"/>
      <c r="D1771" s="95"/>
      <c r="E1771" s="95"/>
      <c r="F1771" s="95"/>
      <c r="G1771" s="258"/>
    </row>
    <row r="1772" spans="1:7" ht="15">
      <c r="A1772" s="126"/>
      <c r="B1772" s="257"/>
      <c r="C1772" s="95"/>
      <c r="D1772" s="95"/>
      <c r="E1772" s="95"/>
      <c r="F1772" s="95"/>
      <c r="G1772" s="258"/>
    </row>
    <row r="1773" spans="1:7" ht="15">
      <c r="A1773" s="126"/>
      <c r="B1773" s="257"/>
      <c r="C1773" s="95"/>
      <c r="D1773" s="95"/>
      <c r="E1773" s="95"/>
      <c r="F1773" s="95"/>
      <c r="G1773" s="258"/>
    </row>
    <row r="1774" spans="1:7" ht="15">
      <c r="A1774" s="126"/>
      <c r="B1774" s="257"/>
      <c r="C1774" s="95"/>
      <c r="D1774" s="95"/>
      <c r="E1774" s="95"/>
      <c r="F1774" s="95"/>
      <c r="G1774" s="258"/>
    </row>
    <row r="1775" spans="1:7" ht="15">
      <c r="A1775" s="126"/>
      <c r="B1775" s="257"/>
      <c r="C1775" s="95"/>
      <c r="D1775" s="95"/>
      <c r="E1775" s="95"/>
      <c r="F1775" s="95"/>
      <c r="G1775" s="258"/>
    </row>
    <row r="1776" spans="1:7" ht="15">
      <c r="A1776" s="126"/>
      <c r="B1776" s="257"/>
      <c r="C1776" s="95"/>
      <c r="D1776" s="95"/>
      <c r="E1776" s="95"/>
      <c r="F1776" s="95"/>
      <c r="G1776" s="258"/>
    </row>
    <row r="1777" spans="1:7" ht="15">
      <c r="A1777" s="126"/>
      <c r="B1777" s="257"/>
      <c r="C1777" s="95"/>
      <c r="D1777" s="95"/>
      <c r="E1777" s="95"/>
      <c r="F1777" s="95"/>
      <c r="G1777" s="258"/>
    </row>
    <row r="1778" spans="1:7" ht="15">
      <c r="A1778" s="126"/>
      <c r="B1778" s="257"/>
      <c r="C1778" s="95"/>
      <c r="D1778" s="95"/>
      <c r="E1778" s="95"/>
      <c r="F1778" s="95"/>
      <c r="G1778" s="258"/>
    </row>
    <row r="1779" spans="1:7" ht="15">
      <c r="A1779" s="126"/>
      <c r="B1779" s="257"/>
      <c r="C1779" s="95"/>
      <c r="D1779" s="95"/>
      <c r="E1779" s="95"/>
      <c r="F1779" s="95"/>
      <c r="G1779" s="258"/>
    </row>
    <row r="1780" spans="1:7" ht="15">
      <c r="A1780" s="126"/>
      <c r="B1780" s="257"/>
      <c r="C1780" s="95"/>
      <c r="D1780" s="95"/>
      <c r="E1780" s="95"/>
      <c r="F1780" s="95"/>
      <c r="G1780" s="258"/>
    </row>
    <row r="1781" spans="1:7" ht="15">
      <c r="A1781" s="126"/>
      <c r="B1781" s="257"/>
      <c r="C1781" s="95"/>
      <c r="D1781" s="95"/>
      <c r="E1781" s="95"/>
      <c r="F1781" s="95"/>
      <c r="G1781" s="258"/>
    </row>
    <row r="1782" spans="1:7" ht="15">
      <c r="A1782" s="126"/>
      <c r="B1782" s="257"/>
      <c r="C1782" s="95"/>
      <c r="D1782" s="95"/>
      <c r="E1782" s="95"/>
      <c r="F1782" s="95"/>
      <c r="G1782" s="258"/>
    </row>
    <row r="1783" spans="1:7" ht="15">
      <c r="A1783" s="126"/>
      <c r="B1783" s="257"/>
      <c r="C1783" s="95"/>
      <c r="D1783" s="95"/>
      <c r="E1783" s="95"/>
      <c r="F1783" s="95"/>
      <c r="G1783" s="258"/>
    </row>
    <row r="1784" spans="1:7" ht="15">
      <c r="A1784" s="126"/>
      <c r="B1784" s="257"/>
      <c r="C1784" s="95"/>
      <c r="D1784" s="95"/>
      <c r="E1784" s="95"/>
      <c r="F1784" s="95"/>
      <c r="G1784" s="258"/>
    </row>
    <row r="1785" spans="1:7" ht="15">
      <c r="A1785" s="126"/>
      <c r="B1785" s="257"/>
      <c r="C1785" s="95"/>
      <c r="D1785" s="95"/>
      <c r="E1785" s="95"/>
      <c r="F1785" s="95"/>
      <c r="G1785" s="258"/>
    </row>
    <row r="1786" spans="1:7" ht="15">
      <c r="A1786" s="126"/>
      <c r="B1786" s="257"/>
      <c r="C1786" s="95"/>
      <c r="D1786" s="95"/>
      <c r="E1786" s="95"/>
      <c r="F1786" s="95"/>
      <c r="G1786" s="258"/>
    </row>
    <row r="1787" spans="1:7" ht="15">
      <c r="A1787" s="126"/>
      <c r="B1787" s="257"/>
      <c r="C1787" s="95"/>
      <c r="D1787" s="95"/>
      <c r="E1787" s="95"/>
      <c r="F1787" s="95"/>
      <c r="G1787" s="258"/>
    </row>
    <row r="1788" spans="1:7" ht="15">
      <c r="A1788" s="126"/>
      <c r="B1788" s="257"/>
      <c r="C1788" s="95"/>
      <c r="D1788" s="95"/>
      <c r="E1788" s="95"/>
      <c r="F1788" s="95"/>
      <c r="G1788" s="258"/>
    </row>
    <row r="1789" spans="1:7" ht="15">
      <c r="A1789" s="126"/>
      <c r="B1789" s="257"/>
      <c r="C1789" s="95"/>
      <c r="D1789" s="95"/>
      <c r="E1789" s="95"/>
      <c r="F1789" s="95"/>
      <c r="G1789" s="258"/>
    </row>
    <row r="1790" spans="1:7" ht="15">
      <c r="A1790" s="126"/>
      <c r="B1790" s="257"/>
      <c r="C1790" s="95"/>
      <c r="D1790" s="95"/>
      <c r="E1790" s="95"/>
      <c r="F1790" s="95"/>
      <c r="G1790" s="258"/>
    </row>
    <row r="1791" spans="1:7" ht="15">
      <c r="A1791" s="126"/>
      <c r="B1791" s="257"/>
      <c r="C1791" s="95"/>
      <c r="D1791" s="95"/>
      <c r="E1791" s="95"/>
      <c r="F1791" s="95"/>
      <c r="G1791" s="258"/>
    </row>
    <row r="1792" spans="1:7" ht="15">
      <c r="A1792" s="126"/>
      <c r="B1792" s="257"/>
      <c r="C1792" s="95"/>
      <c r="D1792" s="95"/>
      <c r="E1792" s="95"/>
      <c r="F1792" s="95"/>
      <c r="G1792" s="258"/>
    </row>
    <row r="1793" spans="1:7" ht="15">
      <c r="A1793" s="126"/>
      <c r="B1793" s="257"/>
      <c r="C1793" s="95"/>
      <c r="D1793" s="95"/>
      <c r="E1793" s="95"/>
      <c r="F1793" s="95"/>
      <c r="G1793" s="258"/>
    </row>
    <row r="1794" spans="1:7" ht="15">
      <c r="A1794" s="126"/>
      <c r="B1794" s="257"/>
      <c r="C1794" s="95"/>
      <c r="D1794" s="95"/>
      <c r="E1794" s="95"/>
      <c r="F1794" s="95"/>
      <c r="G1794" s="258"/>
    </row>
    <row r="1795" spans="1:7" ht="15">
      <c r="A1795" s="126"/>
      <c r="B1795" s="257"/>
      <c r="C1795" s="95"/>
      <c r="D1795" s="95"/>
      <c r="E1795" s="95"/>
      <c r="F1795" s="95"/>
      <c r="G1795" s="258"/>
    </row>
    <row r="1796" spans="1:7" ht="15">
      <c r="A1796" s="126"/>
      <c r="B1796" s="257"/>
      <c r="C1796" s="95"/>
      <c r="D1796" s="95"/>
      <c r="E1796" s="95"/>
      <c r="F1796" s="95"/>
      <c r="G1796" s="258"/>
    </row>
    <row r="1797" spans="1:7" ht="15">
      <c r="A1797" s="126"/>
      <c r="B1797" s="257"/>
      <c r="C1797" s="95"/>
      <c r="D1797" s="95"/>
      <c r="E1797" s="95"/>
      <c r="F1797" s="95"/>
      <c r="G1797" s="258"/>
    </row>
    <row r="1798" spans="1:7" ht="15">
      <c r="A1798" s="126"/>
      <c r="B1798" s="257"/>
      <c r="C1798" s="95"/>
      <c r="D1798" s="95"/>
      <c r="E1798" s="95"/>
      <c r="F1798" s="95"/>
      <c r="G1798" s="258"/>
    </row>
    <row r="1799" spans="1:7" ht="15">
      <c r="A1799" s="126"/>
      <c r="B1799" s="257"/>
      <c r="C1799" s="95"/>
      <c r="D1799" s="95"/>
      <c r="E1799" s="95"/>
      <c r="F1799" s="95"/>
      <c r="G1799" s="258"/>
    </row>
    <row r="1800" spans="1:7" ht="15">
      <c r="A1800" s="126"/>
      <c r="B1800" s="257"/>
      <c r="C1800" s="95"/>
      <c r="D1800" s="95"/>
      <c r="E1800" s="95"/>
      <c r="F1800" s="95"/>
      <c r="G1800" s="258"/>
    </row>
    <row r="1801" spans="1:7" ht="15">
      <c r="A1801" s="126"/>
      <c r="B1801" s="257"/>
      <c r="C1801" s="95"/>
      <c r="D1801" s="95"/>
      <c r="E1801" s="95"/>
      <c r="F1801" s="95"/>
      <c r="G1801" s="258"/>
    </row>
    <row r="1802" spans="1:7" ht="15">
      <c r="A1802" s="126"/>
      <c r="B1802" s="257"/>
      <c r="C1802" s="95"/>
      <c r="D1802" s="95"/>
      <c r="E1802" s="95"/>
      <c r="F1802" s="95"/>
      <c r="G1802" s="258"/>
    </row>
    <row r="1803" spans="1:7" ht="15">
      <c r="A1803" s="126"/>
      <c r="B1803" s="257"/>
      <c r="C1803" s="95"/>
      <c r="D1803" s="95"/>
      <c r="E1803" s="95"/>
      <c r="F1803" s="95"/>
      <c r="G1803" s="258"/>
    </row>
    <row r="1804" spans="1:7" ht="15">
      <c r="A1804" s="126"/>
      <c r="B1804" s="257"/>
      <c r="C1804" s="95"/>
      <c r="D1804" s="95"/>
      <c r="E1804" s="95"/>
      <c r="F1804" s="95"/>
      <c r="G1804" s="258"/>
    </row>
    <row r="1805" spans="1:7" ht="15">
      <c r="A1805" s="126"/>
      <c r="B1805" s="257"/>
      <c r="C1805" s="95"/>
      <c r="D1805" s="95"/>
      <c r="E1805" s="95"/>
      <c r="F1805" s="95"/>
      <c r="G1805" s="258"/>
    </row>
    <row r="1806" spans="1:7" ht="15">
      <c r="A1806" s="126"/>
      <c r="B1806" s="257"/>
      <c r="C1806" s="95"/>
      <c r="D1806" s="95"/>
      <c r="E1806" s="95"/>
      <c r="F1806" s="95"/>
      <c r="G1806" s="258"/>
    </row>
    <row r="1807" spans="1:7" ht="15">
      <c r="A1807" s="126"/>
      <c r="B1807" s="257"/>
      <c r="C1807" s="95"/>
      <c r="D1807" s="95"/>
      <c r="E1807" s="95"/>
      <c r="F1807" s="95"/>
      <c r="G1807" s="258"/>
    </row>
    <row r="1808" spans="1:7" ht="15">
      <c r="A1808" s="126"/>
      <c r="B1808" s="257"/>
      <c r="C1808" s="95"/>
      <c r="D1808" s="95"/>
      <c r="E1808" s="95"/>
      <c r="F1808" s="95"/>
      <c r="G1808" s="258"/>
    </row>
    <row r="1809" spans="1:7" ht="15">
      <c r="A1809" s="126"/>
      <c r="B1809" s="257"/>
      <c r="C1809" s="95"/>
      <c r="D1809" s="95"/>
      <c r="E1809" s="95"/>
      <c r="F1809" s="95"/>
      <c r="G1809" s="258"/>
    </row>
    <row r="1810" spans="1:7" ht="15">
      <c r="A1810" s="126"/>
      <c r="B1810" s="257"/>
      <c r="C1810" s="95"/>
      <c r="D1810" s="95"/>
      <c r="E1810" s="95"/>
      <c r="F1810" s="95"/>
      <c r="G1810" s="258"/>
    </row>
    <row r="1811" spans="1:7" ht="15">
      <c r="A1811" s="126"/>
      <c r="B1811" s="257"/>
      <c r="C1811" s="95"/>
      <c r="D1811" s="95"/>
      <c r="E1811" s="95"/>
      <c r="F1811" s="95"/>
      <c r="G1811" s="258"/>
    </row>
    <row r="1812" spans="1:7" ht="15">
      <c r="A1812" s="126"/>
      <c r="B1812" s="257"/>
      <c r="C1812" s="95"/>
      <c r="D1812" s="95"/>
      <c r="E1812" s="95"/>
      <c r="F1812" s="95"/>
      <c r="G1812" s="258"/>
    </row>
    <row r="1813" spans="1:7" ht="15">
      <c r="A1813" s="126"/>
      <c r="B1813" s="257"/>
      <c r="C1813" s="95"/>
      <c r="D1813" s="95"/>
      <c r="E1813" s="95"/>
      <c r="F1813" s="95"/>
      <c r="G1813" s="258"/>
    </row>
    <row r="1814" spans="1:7" ht="15">
      <c r="A1814" s="126"/>
      <c r="B1814" s="257"/>
      <c r="C1814" s="95"/>
      <c r="D1814" s="95"/>
      <c r="E1814" s="95"/>
      <c r="F1814" s="95"/>
      <c r="G1814" s="258"/>
    </row>
    <row r="1815" spans="1:7" ht="15">
      <c r="A1815" s="126"/>
      <c r="B1815" s="257"/>
      <c r="C1815" s="95"/>
      <c r="D1815" s="95"/>
      <c r="E1815" s="95"/>
      <c r="F1815" s="95"/>
      <c r="G1815" s="258"/>
    </row>
    <row r="1816" spans="1:7" ht="15">
      <c r="A1816" s="126"/>
      <c r="B1816" s="257"/>
      <c r="C1816" s="95"/>
      <c r="D1816" s="95"/>
      <c r="E1816" s="95"/>
      <c r="F1816" s="95"/>
      <c r="G1816" s="258"/>
    </row>
    <row r="1817" spans="1:7" ht="15">
      <c r="A1817" s="126"/>
      <c r="B1817" s="257"/>
      <c r="C1817" s="95"/>
      <c r="D1817" s="95"/>
      <c r="E1817" s="95"/>
      <c r="F1817" s="95"/>
      <c r="G1817" s="258"/>
    </row>
    <row r="1818" spans="1:7" ht="15">
      <c r="A1818" s="126"/>
      <c r="B1818" s="257"/>
      <c r="C1818" s="95"/>
      <c r="D1818" s="95"/>
      <c r="E1818" s="95"/>
      <c r="F1818" s="95"/>
      <c r="G1818" s="258"/>
    </row>
    <row r="1819" spans="1:7" ht="15">
      <c r="A1819" s="126"/>
      <c r="B1819" s="257"/>
      <c r="C1819" s="95"/>
      <c r="D1819" s="95"/>
      <c r="E1819" s="95"/>
      <c r="F1819" s="95"/>
      <c r="G1819" s="258"/>
    </row>
    <row r="1820" spans="1:7" ht="15">
      <c r="A1820" s="126"/>
      <c r="B1820" s="257"/>
      <c r="C1820" s="95"/>
      <c r="D1820" s="95"/>
      <c r="E1820" s="95"/>
      <c r="F1820" s="95"/>
      <c r="G1820" s="258"/>
    </row>
    <row r="1821" spans="1:7" ht="15">
      <c r="A1821" s="126"/>
      <c r="B1821" s="257"/>
      <c r="C1821" s="95"/>
      <c r="D1821" s="95"/>
      <c r="E1821" s="95"/>
      <c r="F1821" s="95"/>
      <c r="G1821" s="258"/>
    </row>
    <row r="1822" spans="1:7" ht="15">
      <c r="A1822" s="126"/>
      <c r="B1822" s="257"/>
      <c r="C1822" s="95"/>
      <c r="D1822" s="95"/>
      <c r="E1822" s="95"/>
      <c r="F1822" s="95"/>
      <c r="G1822" s="258"/>
    </row>
    <row r="1823" spans="1:7" ht="15">
      <c r="A1823" s="126"/>
      <c r="B1823" s="257"/>
      <c r="C1823" s="95"/>
      <c r="D1823" s="95"/>
      <c r="E1823" s="95"/>
      <c r="F1823" s="95"/>
      <c r="G1823" s="258"/>
    </row>
    <row r="1824" spans="1:7" ht="15">
      <c r="A1824" s="126"/>
      <c r="B1824" s="257"/>
      <c r="C1824" s="95"/>
      <c r="D1824" s="95"/>
      <c r="E1824" s="95"/>
      <c r="F1824" s="95"/>
      <c r="G1824" s="258"/>
    </row>
    <row r="1825" spans="1:7" ht="15">
      <c r="A1825" s="126"/>
      <c r="B1825" s="257"/>
      <c r="C1825" s="95"/>
      <c r="D1825" s="95"/>
      <c r="E1825" s="95"/>
      <c r="F1825" s="95"/>
      <c r="G1825" s="258"/>
    </row>
    <row r="1826" spans="1:7" ht="15">
      <c r="A1826" s="126"/>
      <c r="B1826" s="257"/>
      <c r="C1826" s="95"/>
      <c r="D1826" s="95"/>
      <c r="E1826" s="95"/>
      <c r="F1826" s="95"/>
      <c r="G1826" s="258"/>
    </row>
    <row r="1827" spans="1:7" ht="15">
      <c r="A1827" s="126"/>
      <c r="B1827" s="257"/>
      <c r="C1827" s="95"/>
      <c r="D1827" s="95"/>
      <c r="E1827" s="95"/>
      <c r="F1827" s="95"/>
      <c r="G1827" s="258"/>
    </row>
    <row r="1828" spans="1:7" ht="15">
      <c r="A1828" s="126"/>
      <c r="B1828" s="257"/>
      <c r="C1828" s="95"/>
      <c r="D1828" s="95"/>
      <c r="E1828" s="95"/>
      <c r="F1828" s="95"/>
      <c r="G1828" s="258"/>
    </row>
    <row r="1829" spans="1:7" ht="15">
      <c r="A1829" s="126"/>
      <c r="B1829" s="257"/>
      <c r="C1829" s="95"/>
      <c r="D1829" s="95"/>
      <c r="E1829" s="95"/>
      <c r="F1829" s="95"/>
      <c r="G1829" s="258"/>
    </row>
    <row r="1830" spans="1:7" ht="15">
      <c r="A1830" s="126"/>
      <c r="B1830" s="257"/>
      <c r="C1830" s="95"/>
      <c r="D1830" s="95"/>
      <c r="E1830" s="95"/>
      <c r="F1830" s="95"/>
      <c r="G1830" s="258"/>
    </row>
    <row r="1831" spans="1:7" ht="15">
      <c r="A1831" s="126"/>
      <c r="B1831" s="257"/>
      <c r="C1831" s="95"/>
      <c r="D1831" s="95"/>
      <c r="E1831" s="95"/>
      <c r="F1831" s="95"/>
      <c r="G1831" s="258"/>
    </row>
    <row r="1832" spans="1:7" ht="15">
      <c r="A1832" s="126"/>
      <c r="B1832" s="257"/>
      <c r="C1832" s="95"/>
      <c r="D1832" s="95"/>
      <c r="E1832" s="95"/>
      <c r="F1832" s="95"/>
      <c r="G1832" s="258"/>
    </row>
    <row r="1833" spans="1:7" ht="15">
      <c r="A1833" s="126"/>
      <c r="B1833" s="257"/>
      <c r="C1833" s="95"/>
      <c r="D1833" s="95"/>
      <c r="E1833" s="95"/>
      <c r="F1833" s="95"/>
      <c r="G1833" s="258"/>
    </row>
    <row r="1834" spans="1:7" ht="15">
      <c r="A1834" s="126"/>
      <c r="B1834" s="257"/>
      <c r="C1834" s="95"/>
      <c r="D1834" s="95"/>
      <c r="E1834" s="95"/>
      <c r="F1834" s="95"/>
      <c r="G1834" s="258"/>
    </row>
    <row r="1835" spans="1:7" ht="15">
      <c r="A1835" s="126"/>
      <c r="B1835" s="257"/>
      <c r="C1835" s="95"/>
      <c r="D1835" s="95"/>
      <c r="E1835" s="95"/>
      <c r="F1835" s="95"/>
      <c r="G1835" s="258"/>
    </row>
    <row r="1836" spans="1:7" ht="15">
      <c r="A1836" s="126"/>
      <c r="B1836" s="257"/>
      <c r="C1836" s="95"/>
      <c r="D1836" s="95"/>
      <c r="E1836" s="95"/>
      <c r="F1836" s="95"/>
      <c r="G1836" s="258"/>
    </row>
    <row r="1837" spans="1:7" ht="15">
      <c r="A1837" s="126"/>
      <c r="B1837" s="257"/>
      <c r="C1837" s="95"/>
      <c r="D1837" s="95"/>
      <c r="E1837" s="95"/>
      <c r="F1837" s="95"/>
      <c r="G1837" s="258"/>
    </row>
    <row r="1838" spans="1:7" ht="15">
      <c r="A1838" s="126"/>
      <c r="B1838" s="257"/>
      <c r="C1838" s="95"/>
      <c r="D1838" s="95"/>
      <c r="E1838" s="95"/>
      <c r="F1838" s="95"/>
      <c r="G1838" s="258"/>
    </row>
    <row r="1839" spans="1:7" ht="15">
      <c r="A1839" s="126"/>
      <c r="B1839" s="257"/>
      <c r="C1839" s="95"/>
      <c r="D1839" s="95"/>
      <c r="E1839" s="95"/>
      <c r="F1839" s="95"/>
      <c r="G1839" s="258"/>
    </row>
    <row r="1840" spans="1:7" ht="15">
      <c r="A1840" s="126"/>
      <c r="B1840" s="257"/>
      <c r="C1840" s="95"/>
      <c r="D1840" s="95"/>
      <c r="E1840" s="95"/>
      <c r="F1840" s="95"/>
      <c r="G1840" s="258"/>
    </row>
    <row r="1841" spans="1:7" ht="15">
      <c r="A1841" s="126"/>
      <c r="B1841" s="257"/>
      <c r="C1841" s="95"/>
      <c r="D1841" s="95"/>
      <c r="E1841" s="95"/>
      <c r="F1841" s="95"/>
      <c r="G1841" s="258"/>
    </row>
    <row r="1842" spans="1:7" ht="15">
      <c r="A1842" s="126"/>
      <c r="B1842" s="257"/>
      <c r="C1842" s="95"/>
      <c r="D1842" s="95"/>
      <c r="E1842" s="95"/>
      <c r="F1842" s="95"/>
      <c r="G1842" s="258"/>
    </row>
    <row r="1843" spans="1:7" ht="15">
      <c r="A1843" s="126"/>
      <c r="B1843" s="257"/>
      <c r="C1843" s="95"/>
      <c r="D1843" s="95"/>
      <c r="E1843" s="95"/>
      <c r="F1843" s="95"/>
      <c r="G1843" s="258"/>
    </row>
    <row r="1844" spans="1:7" ht="15">
      <c r="A1844" s="126"/>
      <c r="B1844" s="257"/>
      <c r="C1844" s="95"/>
      <c r="D1844" s="95"/>
      <c r="E1844" s="95"/>
      <c r="F1844" s="95"/>
      <c r="G1844" s="258"/>
    </row>
    <row r="1845" spans="1:7" ht="15">
      <c r="A1845" s="126"/>
      <c r="B1845" s="257"/>
      <c r="C1845" s="95"/>
      <c r="D1845" s="95"/>
      <c r="E1845" s="95"/>
      <c r="F1845" s="95"/>
      <c r="G1845" s="258"/>
    </row>
    <row r="1846" spans="1:7" ht="15">
      <c r="A1846" s="126"/>
      <c r="B1846" s="257"/>
      <c r="C1846" s="95"/>
      <c r="D1846" s="95"/>
      <c r="E1846" s="95"/>
      <c r="F1846" s="95"/>
      <c r="G1846" s="258"/>
    </row>
    <row r="1847" spans="1:7" ht="15">
      <c r="A1847" s="126"/>
      <c r="B1847" s="257"/>
      <c r="C1847" s="95"/>
      <c r="D1847" s="95"/>
      <c r="E1847" s="95"/>
      <c r="F1847" s="95"/>
      <c r="G1847" s="258"/>
    </row>
    <row r="1848" spans="1:7" ht="15">
      <c r="A1848" s="126"/>
      <c r="B1848" s="257"/>
      <c r="C1848" s="95"/>
      <c r="D1848" s="95"/>
      <c r="E1848" s="95"/>
      <c r="F1848" s="95"/>
      <c r="G1848" s="258"/>
    </row>
    <row r="1849" spans="1:7" ht="15">
      <c r="A1849" s="126"/>
      <c r="B1849" s="257"/>
      <c r="C1849" s="95"/>
      <c r="D1849" s="95"/>
      <c r="E1849" s="95"/>
      <c r="F1849" s="95"/>
      <c r="G1849" s="258"/>
    </row>
    <row r="1850" spans="1:7" ht="15">
      <c r="A1850" s="126"/>
      <c r="B1850" s="257"/>
      <c r="C1850" s="95"/>
      <c r="D1850" s="95"/>
      <c r="E1850" s="95"/>
      <c r="F1850" s="95"/>
      <c r="G1850" s="258"/>
    </row>
    <row r="1851" spans="1:7" ht="15">
      <c r="A1851" s="126"/>
      <c r="B1851" s="257"/>
      <c r="C1851" s="95"/>
      <c r="D1851" s="95"/>
      <c r="E1851" s="95"/>
      <c r="F1851" s="95"/>
      <c r="G1851" s="258"/>
    </row>
    <row r="1852" spans="1:7" ht="15">
      <c r="A1852" s="126"/>
      <c r="B1852" s="257"/>
      <c r="C1852" s="95"/>
      <c r="D1852" s="95"/>
      <c r="E1852" s="95"/>
      <c r="F1852" s="95"/>
      <c r="G1852" s="258"/>
    </row>
    <row r="1853" spans="1:7" ht="15">
      <c r="A1853" s="126"/>
      <c r="B1853" s="257"/>
      <c r="C1853" s="95"/>
      <c r="D1853" s="95"/>
      <c r="E1853" s="95"/>
      <c r="F1853" s="95"/>
      <c r="G1853" s="258"/>
    </row>
    <row r="1854" spans="1:7" ht="15">
      <c r="A1854" s="126"/>
      <c r="B1854" s="257"/>
      <c r="C1854" s="95"/>
      <c r="D1854" s="95"/>
      <c r="E1854" s="95"/>
      <c r="F1854" s="95"/>
      <c r="G1854" s="258"/>
    </row>
    <row r="1855" spans="1:7" ht="15">
      <c r="A1855" s="126"/>
      <c r="B1855" s="257"/>
      <c r="C1855" s="95"/>
      <c r="D1855" s="95"/>
      <c r="E1855" s="95"/>
      <c r="F1855" s="95"/>
      <c r="G1855" s="258"/>
    </row>
    <row r="1856" spans="1:7" ht="15">
      <c r="A1856" s="126"/>
      <c r="B1856" s="257"/>
      <c r="C1856" s="95"/>
      <c r="D1856" s="95"/>
      <c r="E1856" s="95"/>
      <c r="F1856" s="95"/>
      <c r="G1856" s="258"/>
    </row>
    <row r="1857" spans="1:7" ht="15">
      <c r="A1857" s="126"/>
      <c r="B1857" s="257"/>
      <c r="C1857" s="95"/>
      <c r="D1857" s="95"/>
      <c r="E1857" s="95"/>
      <c r="F1857" s="95"/>
      <c r="G1857" s="258"/>
    </row>
    <row r="1858" spans="1:7" ht="15">
      <c r="A1858" s="126"/>
      <c r="B1858" s="257"/>
      <c r="C1858" s="95"/>
      <c r="D1858" s="95"/>
      <c r="E1858" s="95"/>
      <c r="F1858" s="95"/>
      <c r="G1858" s="258"/>
    </row>
    <row r="1859" spans="1:7" ht="15">
      <c r="A1859" s="126"/>
      <c r="B1859" s="257"/>
      <c r="C1859" s="95"/>
      <c r="D1859" s="95"/>
      <c r="E1859" s="95"/>
      <c r="F1859" s="95"/>
      <c r="G1859" s="258"/>
    </row>
    <row r="1860" spans="1:7" ht="15">
      <c r="A1860" s="126"/>
      <c r="B1860" s="257"/>
      <c r="C1860" s="95"/>
      <c r="D1860" s="95"/>
      <c r="E1860" s="95"/>
      <c r="F1860" s="95"/>
      <c r="G1860" s="258"/>
    </row>
    <row r="1861" spans="1:7" ht="15">
      <c r="A1861" s="126"/>
      <c r="B1861" s="257"/>
      <c r="C1861" s="95"/>
      <c r="D1861" s="95"/>
      <c r="E1861" s="95"/>
      <c r="F1861" s="95"/>
      <c r="G1861" s="258"/>
    </row>
    <row r="1862" spans="1:7" ht="15">
      <c r="A1862" s="126"/>
      <c r="B1862" s="257"/>
      <c r="C1862" s="95"/>
      <c r="D1862" s="95"/>
      <c r="E1862" s="95"/>
      <c r="F1862" s="95"/>
      <c r="G1862" s="258"/>
    </row>
    <row r="1863" spans="1:7" ht="15">
      <c r="A1863" s="126"/>
      <c r="B1863" s="257"/>
      <c r="C1863" s="95"/>
      <c r="D1863" s="95"/>
      <c r="E1863" s="95"/>
      <c r="F1863" s="95"/>
      <c r="G1863" s="258"/>
    </row>
    <row r="1864" spans="1:7" ht="15">
      <c r="A1864" s="126"/>
      <c r="B1864" s="257"/>
      <c r="C1864" s="95"/>
      <c r="D1864" s="95"/>
      <c r="E1864" s="95"/>
      <c r="F1864" s="95"/>
      <c r="G1864" s="258"/>
    </row>
    <row r="1865" spans="1:7" ht="15">
      <c r="A1865" s="126"/>
      <c r="B1865" s="257"/>
      <c r="C1865" s="95"/>
      <c r="D1865" s="95"/>
      <c r="E1865" s="95"/>
      <c r="F1865" s="95"/>
      <c r="G1865" s="258"/>
    </row>
    <row r="1866" spans="1:7" ht="15">
      <c r="A1866" s="126"/>
      <c r="B1866" s="257"/>
      <c r="C1866" s="95"/>
      <c r="D1866" s="95"/>
      <c r="E1866" s="95"/>
      <c r="F1866" s="95"/>
      <c r="G1866" s="258"/>
    </row>
    <row r="1867" spans="1:7" ht="15">
      <c r="A1867" s="126"/>
      <c r="B1867" s="257"/>
      <c r="C1867" s="95"/>
      <c r="D1867" s="95"/>
      <c r="E1867" s="95"/>
      <c r="F1867" s="95"/>
      <c r="G1867" s="258"/>
    </row>
    <row r="1868" spans="1:7" ht="15">
      <c r="A1868" s="126"/>
      <c r="B1868" s="257"/>
      <c r="C1868" s="95"/>
      <c r="D1868" s="95"/>
      <c r="E1868" s="95"/>
      <c r="F1868" s="95"/>
      <c r="G1868" s="258"/>
    </row>
    <row r="1869" spans="1:7" ht="15">
      <c r="A1869" s="126"/>
      <c r="B1869" s="257"/>
      <c r="C1869" s="95"/>
      <c r="D1869" s="95"/>
      <c r="E1869" s="95"/>
      <c r="F1869" s="95"/>
      <c r="G1869" s="258"/>
    </row>
    <row r="1870" spans="1:7" ht="15">
      <c r="A1870" s="126"/>
      <c r="B1870" s="257"/>
      <c r="C1870" s="95"/>
      <c r="D1870" s="95"/>
      <c r="E1870" s="95"/>
      <c r="F1870" s="95"/>
      <c r="G1870" s="258"/>
    </row>
    <row r="1871" spans="1:7" ht="15">
      <c r="A1871" s="126"/>
      <c r="B1871" s="257"/>
      <c r="C1871" s="95"/>
      <c r="D1871" s="95"/>
      <c r="E1871" s="95"/>
      <c r="F1871" s="95"/>
      <c r="G1871" s="258"/>
    </row>
    <row r="1872" spans="1:7" ht="15">
      <c r="A1872" s="126"/>
      <c r="B1872" s="257"/>
      <c r="C1872" s="95"/>
      <c r="D1872" s="95"/>
      <c r="E1872" s="95"/>
      <c r="F1872" s="95"/>
      <c r="G1872" s="258"/>
    </row>
    <row r="1873" spans="1:7" ht="15">
      <c r="A1873" s="126"/>
      <c r="B1873" s="257"/>
      <c r="C1873" s="95"/>
      <c r="D1873" s="95"/>
      <c r="E1873" s="95"/>
      <c r="F1873" s="95"/>
      <c r="G1873" s="258"/>
    </row>
    <row r="1874" spans="1:7" ht="15">
      <c r="A1874" s="126"/>
      <c r="B1874" s="257"/>
      <c r="C1874" s="95"/>
      <c r="D1874" s="95"/>
      <c r="E1874" s="95"/>
      <c r="F1874" s="95"/>
      <c r="G1874" s="258"/>
    </row>
    <row r="1875" spans="1:7" ht="15">
      <c r="A1875" s="126"/>
      <c r="B1875" s="257"/>
      <c r="C1875" s="95"/>
      <c r="D1875" s="95"/>
      <c r="E1875" s="95"/>
      <c r="F1875" s="95"/>
      <c r="G1875" s="258"/>
    </row>
    <row r="1876" spans="1:7" ht="15">
      <c r="A1876" s="126"/>
      <c r="B1876" s="257"/>
      <c r="C1876" s="95"/>
      <c r="D1876" s="95"/>
      <c r="E1876" s="95"/>
      <c r="F1876" s="95"/>
      <c r="G1876" s="258"/>
    </row>
    <row r="1877" spans="1:7" ht="15">
      <c r="A1877" s="126"/>
      <c r="B1877" s="257"/>
      <c r="C1877" s="95"/>
      <c r="D1877" s="95"/>
      <c r="E1877" s="95"/>
      <c r="F1877" s="95"/>
      <c r="G1877" s="258"/>
    </row>
    <row r="1878" spans="1:7" ht="15">
      <c r="A1878" s="126"/>
      <c r="B1878" s="257"/>
      <c r="C1878" s="95"/>
      <c r="D1878" s="95"/>
      <c r="E1878" s="95"/>
      <c r="F1878" s="95"/>
      <c r="G1878" s="258"/>
    </row>
    <row r="1879" spans="1:7" ht="15">
      <c r="A1879" s="126"/>
      <c r="B1879" s="257"/>
      <c r="C1879" s="95"/>
      <c r="D1879" s="95"/>
      <c r="E1879" s="95"/>
      <c r="F1879" s="95"/>
      <c r="G1879" s="258"/>
    </row>
    <row r="1880" spans="1:7" ht="15">
      <c r="A1880" s="126"/>
      <c r="B1880" s="257"/>
      <c r="C1880" s="95"/>
      <c r="D1880" s="95"/>
      <c r="E1880" s="95"/>
      <c r="F1880" s="95"/>
      <c r="G1880" s="258"/>
    </row>
    <row r="1881" spans="1:7" ht="15">
      <c r="A1881" s="126"/>
      <c r="B1881" s="257"/>
      <c r="C1881" s="95"/>
      <c r="D1881" s="95"/>
      <c r="E1881" s="95"/>
      <c r="F1881" s="95"/>
      <c r="G1881" s="258"/>
    </row>
    <row r="1882" spans="1:7" ht="15">
      <c r="A1882" s="126"/>
      <c r="B1882" s="257"/>
      <c r="C1882" s="95"/>
      <c r="D1882" s="95"/>
      <c r="E1882" s="95"/>
      <c r="F1882" s="95"/>
      <c r="G1882" s="258"/>
    </row>
    <row r="1883" spans="1:7" ht="15">
      <c r="A1883" s="126"/>
      <c r="B1883" s="257"/>
      <c r="C1883" s="95"/>
      <c r="D1883" s="95"/>
      <c r="E1883" s="95"/>
      <c r="F1883" s="95"/>
      <c r="G1883" s="258"/>
    </row>
    <row r="1884" spans="1:7" ht="15">
      <c r="A1884" s="126"/>
      <c r="B1884" s="257"/>
      <c r="C1884" s="95"/>
      <c r="D1884" s="95"/>
      <c r="E1884" s="95"/>
      <c r="F1884" s="95"/>
      <c r="G1884" s="258"/>
    </row>
    <row r="1885" spans="1:7" ht="15">
      <c r="A1885" s="126"/>
      <c r="B1885" s="257"/>
      <c r="C1885" s="95"/>
      <c r="D1885" s="95"/>
      <c r="E1885" s="95"/>
      <c r="F1885" s="95"/>
      <c r="G1885" s="258"/>
    </row>
    <row r="1886" spans="1:7" ht="15">
      <c r="A1886" s="126"/>
      <c r="B1886" s="257"/>
      <c r="C1886" s="95"/>
      <c r="D1886" s="95"/>
      <c r="E1886" s="95"/>
      <c r="F1886" s="95"/>
      <c r="G1886" s="258"/>
    </row>
    <row r="1887" spans="1:7" ht="15">
      <c r="A1887" s="126"/>
      <c r="B1887" s="257"/>
      <c r="C1887" s="95"/>
      <c r="D1887" s="95"/>
      <c r="E1887" s="95"/>
      <c r="F1887" s="95"/>
      <c r="G1887" s="258"/>
    </row>
    <row r="1888" spans="1:7" ht="15">
      <c r="A1888" s="126"/>
      <c r="B1888" s="257"/>
      <c r="C1888" s="95"/>
      <c r="D1888" s="95"/>
      <c r="E1888" s="95"/>
      <c r="F1888" s="95"/>
      <c r="G1888" s="258"/>
    </row>
    <row r="1889" spans="1:7" ht="15">
      <c r="A1889" s="126"/>
      <c r="B1889" s="257"/>
      <c r="C1889" s="95"/>
      <c r="D1889" s="95"/>
      <c r="E1889" s="95"/>
      <c r="F1889" s="95"/>
      <c r="G1889" s="258"/>
    </row>
    <row r="1890" spans="1:7" ht="15">
      <c r="A1890" s="126"/>
      <c r="B1890" s="257"/>
      <c r="C1890" s="95"/>
      <c r="D1890" s="95"/>
      <c r="E1890" s="95"/>
      <c r="F1890" s="95"/>
      <c r="G1890" s="258"/>
    </row>
    <row r="1891" spans="1:7" ht="15">
      <c r="A1891" s="126"/>
      <c r="B1891" s="257"/>
      <c r="C1891" s="95"/>
      <c r="D1891" s="95"/>
      <c r="E1891" s="95"/>
      <c r="F1891" s="95"/>
      <c r="G1891" s="258"/>
    </row>
    <row r="1892" spans="1:7" ht="15">
      <c r="A1892" s="126"/>
      <c r="B1892" s="257"/>
      <c r="C1892" s="95"/>
      <c r="D1892" s="95"/>
      <c r="E1892" s="95"/>
      <c r="F1892" s="95"/>
      <c r="G1892" s="258"/>
    </row>
    <row r="1893" spans="1:7" ht="15">
      <c r="A1893" s="126"/>
      <c r="B1893" s="257"/>
      <c r="C1893" s="95"/>
      <c r="D1893" s="95"/>
      <c r="E1893" s="95"/>
      <c r="F1893" s="95"/>
      <c r="G1893" s="258"/>
    </row>
    <row r="1894" spans="1:7" ht="15">
      <c r="A1894" s="126"/>
      <c r="B1894" s="257"/>
      <c r="C1894" s="95"/>
      <c r="D1894" s="95"/>
      <c r="E1894" s="95"/>
      <c r="F1894" s="95"/>
      <c r="G1894" s="258"/>
    </row>
    <row r="1895" spans="1:7" ht="15">
      <c r="A1895" s="126"/>
      <c r="B1895" s="257"/>
      <c r="C1895" s="95"/>
      <c r="D1895" s="95"/>
      <c r="E1895" s="95"/>
      <c r="F1895" s="95"/>
      <c r="G1895" s="258"/>
    </row>
    <row r="1896" spans="1:7" ht="15">
      <c r="A1896" s="126"/>
      <c r="B1896" s="257"/>
      <c r="C1896" s="95"/>
      <c r="D1896" s="95"/>
      <c r="E1896" s="95"/>
      <c r="F1896" s="95"/>
      <c r="G1896" s="258"/>
    </row>
    <row r="1897" spans="1:7" ht="15">
      <c r="A1897" s="126"/>
      <c r="B1897" s="257"/>
      <c r="C1897" s="95"/>
      <c r="D1897" s="95"/>
      <c r="E1897" s="95"/>
      <c r="F1897" s="95"/>
      <c r="G1897" s="258"/>
    </row>
    <row r="1898" spans="1:7" ht="15">
      <c r="A1898" s="126"/>
      <c r="B1898" s="257"/>
      <c r="C1898" s="95"/>
      <c r="D1898" s="95"/>
      <c r="E1898" s="95"/>
      <c r="F1898" s="95"/>
      <c r="G1898" s="258"/>
    </row>
    <row r="1899" spans="1:7" ht="15">
      <c r="A1899" s="126"/>
      <c r="B1899" s="257"/>
      <c r="C1899" s="95"/>
      <c r="D1899" s="95"/>
      <c r="E1899" s="95"/>
      <c r="F1899" s="95"/>
      <c r="G1899" s="258"/>
    </row>
    <row r="1900" spans="1:7" ht="15">
      <c r="A1900" s="126"/>
      <c r="B1900" s="257"/>
      <c r="C1900" s="95"/>
      <c r="D1900" s="95"/>
      <c r="E1900" s="95"/>
      <c r="F1900" s="95"/>
      <c r="G1900" s="258"/>
    </row>
    <row r="1901" spans="1:7" ht="15">
      <c r="A1901" s="126"/>
      <c r="B1901" s="257"/>
      <c r="C1901" s="95"/>
      <c r="D1901" s="95"/>
      <c r="E1901" s="95"/>
      <c r="F1901" s="95"/>
      <c r="G1901" s="258"/>
    </row>
    <row r="1902" spans="1:7" ht="15">
      <c r="A1902" s="126"/>
      <c r="B1902" s="257"/>
      <c r="C1902" s="95"/>
      <c r="D1902" s="95"/>
      <c r="E1902" s="95"/>
      <c r="F1902" s="95"/>
      <c r="G1902" s="258"/>
    </row>
    <row r="1903" spans="1:7" ht="15">
      <c r="A1903" s="126"/>
      <c r="B1903" s="257"/>
      <c r="C1903" s="95"/>
      <c r="D1903" s="95"/>
      <c r="E1903" s="95"/>
      <c r="F1903" s="95"/>
      <c r="G1903" s="258"/>
    </row>
    <row r="1904" spans="1:7" ht="15">
      <c r="A1904" s="126"/>
      <c r="B1904" s="257"/>
      <c r="C1904" s="95"/>
      <c r="D1904" s="95"/>
      <c r="E1904" s="95"/>
      <c r="F1904" s="95"/>
      <c r="G1904" s="258"/>
    </row>
    <row r="1905" spans="1:7" ht="15">
      <c r="A1905" s="126"/>
      <c r="B1905" s="257"/>
      <c r="C1905" s="95"/>
      <c r="D1905" s="95"/>
      <c r="E1905" s="95"/>
      <c r="F1905" s="95"/>
      <c r="G1905" s="258"/>
    </row>
    <row r="1906" spans="1:7" ht="15">
      <c r="A1906" s="126"/>
      <c r="B1906" s="257"/>
      <c r="C1906" s="95"/>
      <c r="D1906" s="95"/>
      <c r="E1906" s="95"/>
      <c r="F1906" s="95"/>
      <c r="G1906" s="258"/>
    </row>
    <row r="1907" spans="1:7" ht="15">
      <c r="A1907" s="126"/>
      <c r="B1907" s="257"/>
      <c r="C1907" s="95"/>
      <c r="D1907" s="95"/>
      <c r="E1907" s="95"/>
      <c r="F1907" s="95"/>
      <c r="G1907" s="258"/>
    </row>
    <row r="1908" spans="1:7" ht="15">
      <c r="A1908" s="126"/>
      <c r="B1908" s="257"/>
      <c r="C1908" s="95"/>
      <c r="D1908" s="95"/>
      <c r="E1908" s="95"/>
      <c r="F1908" s="95"/>
      <c r="G1908" s="258"/>
    </row>
    <row r="1909" spans="1:7" ht="15">
      <c r="A1909" s="126"/>
      <c r="B1909" s="257"/>
      <c r="C1909" s="95"/>
      <c r="D1909" s="95"/>
      <c r="E1909" s="95"/>
      <c r="F1909" s="95"/>
      <c r="G1909" s="258"/>
    </row>
    <row r="1910" spans="1:7" ht="15">
      <c r="A1910" s="126"/>
      <c r="B1910" s="257"/>
      <c r="C1910" s="95"/>
      <c r="D1910" s="95"/>
      <c r="E1910" s="95"/>
      <c r="F1910" s="95"/>
      <c r="G1910" s="258"/>
    </row>
    <row r="1911" spans="1:7" ht="15">
      <c r="A1911" s="126"/>
      <c r="B1911" s="257"/>
      <c r="C1911" s="95"/>
      <c r="D1911" s="95"/>
      <c r="E1911" s="95"/>
      <c r="F1911" s="95"/>
      <c r="G1911" s="258"/>
    </row>
    <row r="1912" spans="1:7" ht="15">
      <c r="A1912" s="126"/>
      <c r="B1912" s="257"/>
      <c r="C1912" s="95"/>
      <c r="D1912" s="95"/>
      <c r="E1912" s="95"/>
      <c r="F1912" s="95"/>
      <c r="G1912" s="258"/>
    </row>
    <row r="1913" spans="1:7" ht="15">
      <c r="A1913" s="126"/>
      <c r="B1913" s="257"/>
      <c r="C1913" s="95"/>
      <c r="D1913" s="95"/>
      <c r="E1913" s="95"/>
      <c r="F1913" s="95"/>
      <c r="G1913" s="258"/>
    </row>
    <row r="1914" spans="1:7" ht="15">
      <c r="A1914" s="126"/>
      <c r="B1914" s="257"/>
      <c r="C1914" s="95"/>
      <c r="D1914" s="95"/>
      <c r="E1914" s="95"/>
      <c r="F1914" s="95"/>
      <c r="G1914" s="258"/>
    </row>
    <row r="1915" spans="1:7" ht="15">
      <c r="A1915" s="126"/>
      <c r="B1915" s="257"/>
      <c r="C1915" s="95"/>
      <c r="D1915" s="95"/>
      <c r="E1915" s="95"/>
      <c r="F1915" s="95"/>
      <c r="G1915" s="258"/>
    </row>
    <row r="1916" spans="1:7" ht="15">
      <c r="A1916" s="126"/>
      <c r="B1916" s="257"/>
      <c r="C1916" s="95"/>
      <c r="D1916" s="95"/>
      <c r="E1916" s="95"/>
      <c r="F1916" s="95"/>
      <c r="G1916" s="258"/>
    </row>
    <row r="1917" spans="1:7" ht="15">
      <c r="A1917" s="126"/>
      <c r="B1917" s="257"/>
      <c r="C1917" s="95"/>
      <c r="D1917" s="95"/>
      <c r="E1917" s="95"/>
      <c r="F1917" s="95"/>
      <c r="G1917" s="258"/>
    </row>
    <row r="1918" spans="1:7" ht="15">
      <c r="A1918" s="126"/>
      <c r="B1918" s="257"/>
      <c r="C1918" s="95"/>
      <c r="D1918" s="95"/>
      <c r="E1918" s="95"/>
      <c r="F1918" s="95"/>
      <c r="G1918" s="258"/>
    </row>
    <row r="1919" spans="1:7" ht="15">
      <c r="A1919" s="126"/>
      <c r="B1919" s="257"/>
      <c r="C1919" s="95"/>
      <c r="D1919" s="95"/>
      <c r="E1919" s="95"/>
      <c r="F1919" s="95"/>
      <c r="G1919" s="258"/>
    </row>
    <row r="1920" spans="1:7" ht="15">
      <c r="A1920" s="126"/>
      <c r="B1920" s="257"/>
      <c r="C1920" s="95"/>
      <c r="D1920" s="95"/>
      <c r="E1920" s="95"/>
      <c r="F1920" s="95"/>
      <c r="G1920" s="258"/>
    </row>
    <row r="1921" spans="1:7" ht="15">
      <c r="A1921" s="126"/>
      <c r="B1921" s="257"/>
      <c r="C1921" s="95"/>
      <c r="D1921" s="95"/>
      <c r="E1921" s="95"/>
      <c r="F1921" s="95"/>
      <c r="G1921" s="258"/>
    </row>
    <row r="1922" spans="1:7" ht="15">
      <c r="A1922" s="126"/>
      <c r="B1922" s="257"/>
      <c r="C1922" s="95"/>
      <c r="D1922" s="95"/>
      <c r="E1922" s="95"/>
      <c r="F1922" s="95"/>
      <c r="G1922" s="258"/>
    </row>
    <row r="1923" spans="1:7" ht="15">
      <c r="A1923" s="126"/>
      <c r="B1923" s="257"/>
      <c r="C1923" s="95"/>
      <c r="D1923" s="95"/>
      <c r="E1923" s="95"/>
      <c r="F1923" s="95"/>
      <c r="G1923" s="258"/>
    </row>
    <row r="1924" spans="1:7" ht="15">
      <c r="A1924" s="126"/>
      <c r="B1924" s="257"/>
      <c r="C1924" s="95"/>
      <c r="D1924" s="95"/>
      <c r="E1924" s="95"/>
      <c r="F1924" s="95"/>
      <c r="G1924" s="258"/>
    </row>
    <row r="1925" spans="1:7" ht="15">
      <c r="A1925" s="126"/>
      <c r="B1925" s="257"/>
      <c r="C1925" s="95"/>
      <c r="D1925" s="95"/>
      <c r="E1925" s="95"/>
      <c r="F1925" s="95"/>
      <c r="G1925" s="258"/>
    </row>
    <row r="1926" spans="1:7" ht="15">
      <c r="A1926" s="126"/>
      <c r="B1926" s="257"/>
      <c r="C1926" s="95"/>
      <c r="D1926" s="95"/>
      <c r="E1926" s="95"/>
      <c r="F1926" s="95"/>
      <c r="G1926" s="258"/>
    </row>
    <row r="1927" spans="1:7" ht="15">
      <c r="A1927" s="126"/>
      <c r="B1927" s="257"/>
      <c r="C1927" s="95"/>
      <c r="D1927" s="95"/>
      <c r="E1927" s="95"/>
      <c r="F1927" s="95"/>
      <c r="G1927" s="258"/>
    </row>
    <row r="1928" spans="1:7" ht="15">
      <c r="A1928" s="126"/>
      <c r="B1928" s="257"/>
      <c r="C1928" s="95"/>
      <c r="D1928" s="95"/>
      <c r="E1928" s="95"/>
      <c r="F1928" s="95"/>
      <c r="G1928" s="258"/>
    </row>
    <row r="1929" spans="1:7" ht="15">
      <c r="A1929" s="126"/>
      <c r="B1929" s="257"/>
      <c r="C1929" s="95"/>
      <c r="D1929" s="95"/>
      <c r="E1929" s="95"/>
      <c r="F1929" s="95"/>
      <c r="G1929" s="258"/>
    </row>
    <row r="1930" spans="1:7" ht="15">
      <c r="A1930" s="126"/>
      <c r="B1930" s="257"/>
      <c r="C1930" s="95"/>
      <c r="D1930" s="95"/>
      <c r="E1930" s="95"/>
      <c r="F1930" s="95"/>
      <c r="G1930" s="258"/>
    </row>
    <row r="1931" spans="1:7" ht="15">
      <c r="A1931" s="126"/>
      <c r="B1931" s="257"/>
      <c r="C1931" s="95"/>
      <c r="D1931" s="95"/>
      <c r="E1931" s="95"/>
      <c r="F1931" s="95"/>
      <c r="G1931" s="258"/>
    </row>
    <row r="1932" spans="1:7" ht="15">
      <c r="A1932" s="126"/>
      <c r="B1932" s="257"/>
      <c r="C1932" s="95"/>
      <c r="D1932" s="95"/>
      <c r="E1932" s="95"/>
      <c r="F1932" s="95"/>
      <c r="G1932" s="258"/>
    </row>
    <row r="1933" spans="1:7" ht="15">
      <c r="A1933" s="126"/>
      <c r="B1933" s="257"/>
      <c r="C1933" s="95"/>
      <c r="D1933" s="95"/>
      <c r="E1933" s="95"/>
      <c r="F1933" s="95"/>
      <c r="G1933" s="258"/>
    </row>
    <row r="1934" spans="1:7" ht="15">
      <c r="A1934" s="126"/>
      <c r="B1934" s="257"/>
      <c r="C1934" s="95"/>
      <c r="D1934" s="95"/>
      <c r="E1934" s="95"/>
      <c r="F1934" s="95"/>
      <c r="G1934" s="258"/>
    </row>
    <row r="1935" spans="1:7" ht="15">
      <c r="A1935" s="126"/>
      <c r="B1935" s="257"/>
      <c r="C1935" s="95"/>
      <c r="D1935" s="95"/>
      <c r="E1935" s="95"/>
      <c r="F1935" s="95"/>
      <c r="G1935" s="258"/>
    </row>
    <row r="1936" spans="1:7" ht="15">
      <c r="A1936" s="126"/>
      <c r="B1936" s="257"/>
      <c r="C1936" s="95"/>
      <c r="D1936" s="95"/>
      <c r="E1936" s="95"/>
      <c r="F1936" s="95"/>
      <c r="G1936" s="258"/>
    </row>
    <row r="1937" spans="1:7" ht="15">
      <c r="A1937" s="126"/>
      <c r="B1937" s="257"/>
      <c r="C1937" s="95"/>
      <c r="D1937" s="95"/>
      <c r="E1937" s="95"/>
      <c r="F1937" s="95"/>
      <c r="G1937" s="258"/>
    </row>
    <row r="1938" spans="1:7" ht="15">
      <c r="A1938" s="126"/>
      <c r="B1938" s="257"/>
      <c r="C1938" s="95"/>
      <c r="D1938" s="95"/>
      <c r="E1938" s="95"/>
      <c r="F1938" s="95"/>
      <c r="G1938" s="258"/>
    </row>
    <row r="1939" spans="1:7" ht="15">
      <c r="A1939" s="126"/>
      <c r="B1939" s="257"/>
      <c r="C1939" s="95"/>
      <c r="D1939" s="95"/>
      <c r="E1939" s="95"/>
      <c r="F1939" s="95"/>
      <c r="G1939" s="258"/>
    </row>
    <row r="1940" spans="1:7" ht="15">
      <c r="A1940" s="126"/>
      <c r="B1940" s="257"/>
      <c r="C1940" s="95"/>
      <c r="D1940" s="95"/>
      <c r="E1940" s="95"/>
      <c r="F1940" s="95"/>
      <c r="G1940" s="258"/>
    </row>
    <row r="1941" spans="1:7" ht="15">
      <c r="A1941" s="126"/>
      <c r="B1941" s="257"/>
      <c r="C1941" s="95"/>
      <c r="D1941" s="95"/>
      <c r="E1941" s="95"/>
      <c r="F1941" s="95"/>
      <c r="G1941" s="258"/>
    </row>
    <row r="1942" spans="1:7" ht="15">
      <c r="A1942" s="126"/>
      <c r="B1942" s="257"/>
      <c r="C1942" s="95"/>
      <c r="D1942" s="95"/>
      <c r="E1942" s="95"/>
      <c r="F1942" s="95"/>
      <c r="G1942" s="258"/>
    </row>
    <row r="1943" spans="1:7" ht="15">
      <c r="A1943" s="126"/>
      <c r="B1943" s="257"/>
      <c r="C1943" s="95"/>
      <c r="D1943" s="95"/>
      <c r="E1943" s="95"/>
      <c r="F1943" s="95"/>
      <c r="G1943" s="258"/>
    </row>
    <row r="1944" spans="1:7" ht="15">
      <c r="A1944" s="126"/>
      <c r="B1944" s="257"/>
      <c r="C1944" s="95"/>
      <c r="D1944" s="95"/>
      <c r="E1944" s="95"/>
      <c r="F1944" s="95"/>
      <c r="G1944" s="258"/>
    </row>
    <row r="1945" spans="1:7" ht="15">
      <c r="A1945" s="126"/>
      <c r="B1945" s="257"/>
      <c r="C1945" s="95"/>
      <c r="D1945" s="95"/>
      <c r="E1945" s="95"/>
      <c r="F1945" s="95"/>
      <c r="G1945" s="258"/>
    </row>
    <row r="1946" spans="1:7" ht="15">
      <c r="A1946" s="126"/>
      <c r="B1946" s="257"/>
      <c r="C1946" s="95"/>
      <c r="D1946" s="95"/>
      <c r="E1946" s="95"/>
      <c r="F1946" s="95"/>
      <c r="G1946" s="258"/>
    </row>
    <row r="1947" spans="1:7" ht="15">
      <c r="A1947" s="126"/>
      <c r="B1947" s="257"/>
      <c r="C1947" s="95"/>
      <c r="D1947" s="95"/>
      <c r="E1947" s="95"/>
      <c r="F1947" s="95"/>
      <c r="G1947" s="258"/>
    </row>
    <row r="1948" spans="1:7" ht="15">
      <c r="A1948" s="126"/>
      <c r="B1948" s="257"/>
      <c r="C1948" s="95"/>
      <c r="D1948" s="95"/>
      <c r="E1948" s="95"/>
      <c r="F1948" s="95"/>
      <c r="G1948" s="258"/>
    </row>
    <row r="1949" spans="1:7" ht="15">
      <c r="A1949" s="126"/>
      <c r="B1949" s="257"/>
      <c r="C1949" s="95"/>
      <c r="D1949" s="95"/>
      <c r="E1949" s="95"/>
      <c r="F1949" s="95"/>
      <c r="G1949" s="258"/>
    </row>
    <row r="1950" spans="1:7" ht="15">
      <c r="A1950" s="126"/>
      <c r="B1950" s="257"/>
      <c r="C1950" s="95"/>
      <c r="D1950" s="95"/>
      <c r="E1950" s="95"/>
      <c r="F1950" s="95"/>
      <c r="G1950" s="258"/>
    </row>
    <row r="1951" spans="1:7" ht="15">
      <c r="A1951" s="126"/>
      <c r="B1951" s="257"/>
      <c r="C1951" s="95"/>
      <c r="D1951" s="95"/>
      <c r="E1951" s="95"/>
      <c r="F1951" s="95"/>
      <c r="G1951" s="258"/>
    </row>
    <row r="1952" spans="1:7" ht="15">
      <c r="A1952" s="126"/>
      <c r="B1952" s="257"/>
      <c r="C1952" s="95"/>
      <c r="D1952" s="95"/>
      <c r="E1952" s="95"/>
      <c r="F1952" s="95"/>
      <c r="G1952" s="258"/>
    </row>
    <row r="1953" spans="1:7" ht="15">
      <c r="A1953" s="126"/>
      <c r="B1953" s="257"/>
      <c r="C1953" s="95"/>
      <c r="D1953" s="95"/>
      <c r="E1953" s="95"/>
      <c r="F1953" s="95"/>
      <c r="G1953" s="258"/>
    </row>
    <row r="1954" spans="1:7" ht="15">
      <c r="A1954" s="126"/>
      <c r="B1954" s="257"/>
      <c r="C1954" s="95"/>
      <c r="D1954" s="95"/>
      <c r="E1954" s="95"/>
      <c r="F1954" s="95"/>
      <c r="G1954" s="258"/>
    </row>
    <row r="1955" spans="1:7" ht="15">
      <c r="A1955" s="126"/>
      <c r="B1955" s="257"/>
      <c r="C1955" s="95"/>
      <c r="D1955" s="95"/>
      <c r="E1955" s="95"/>
      <c r="F1955" s="95"/>
      <c r="G1955" s="258"/>
    </row>
    <row r="1956" spans="1:7" ht="15">
      <c r="A1956" s="126"/>
      <c r="B1956" s="257"/>
      <c r="C1956" s="95"/>
      <c r="D1956" s="95"/>
      <c r="E1956" s="95"/>
      <c r="F1956" s="95"/>
      <c r="G1956" s="258"/>
    </row>
    <row r="1957" spans="1:7" ht="15">
      <c r="A1957" s="126"/>
      <c r="B1957" s="257"/>
      <c r="C1957" s="95"/>
      <c r="D1957" s="95"/>
      <c r="E1957" s="95"/>
      <c r="F1957" s="95"/>
      <c r="G1957" s="258"/>
    </row>
    <row r="1958" spans="1:7" ht="15">
      <c r="A1958" s="126"/>
      <c r="B1958" s="257"/>
      <c r="C1958" s="95"/>
      <c r="D1958" s="95"/>
      <c r="E1958" s="95"/>
      <c r="F1958" s="95"/>
      <c r="G1958" s="258"/>
    </row>
    <row r="1959" spans="1:7" ht="15">
      <c r="A1959" s="126"/>
      <c r="B1959" s="257"/>
      <c r="C1959" s="95"/>
      <c r="D1959" s="95"/>
      <c r="E1959" s="95"/>
      <c r="F1959" s="95"/>
      <c r="G1959" s="258"/>
    </row>
    <row r="1960" spans="1:7" ht="15">
      <c r="A1960" s="126"/>
      <c r="B1960" s="257"/>
      <c r="C1960" s="95"/>
      <c r="D1960" s="95"/>
      <c r="E1960" s="95"/>
      <c r="F1960" s="95"/>
      <c r="G1960" s="258"/>
    </row>
    <row r="1961" spans="1:7" ht="15">
      <c r="A1961" s="126"/>
      <c r="B1961" s="257"/>
      <c r="C1961" s="95"/>
      <c r="D1961" s="95"/>
      <c r="E1961" s="95"/>
      <c r="F1961" s="95"/>
      <c r="G1961" s="258"/>
    </row>
    <row r="1962" spans="1:7" ht="15">
      <c r="A1962" s="126"/>
      <c r="B1962" s="257"/>
      <c r="C1962" s="95"/>
      <c r="D1962" s="95"/>
      <c r="E1962" s="95"/>
      <c r="F1962" s="95"/>
      <c r="G1962" s="258"/>
    </row>
    <row r="1963" spans="1:7" ht="15">
      <c r="A1963" s="126"/>
      <c r="B1963" s="257"/>
      <c r="C1963" s="95"/>
      <c r="D1963" s="95"/>
      <c r="E1963" s="95"/>
      <c r="F1963" s="95"/>
      <c r="G1963" s="258"/>
    </row>
    <row r="1964" spans="1:7" ht="15">
      <c r="A1964" s="126"/>
      <c r="B1964" s="257"/>
      <c r="C1964" s="95"/>
      <c r="D1964" s="95"/>
      <c r="E1964" s="95"/>
      <c r="F1964" s="95"/>
      <c r="G1964" s="258"/>
    </row>
    <row r="1965" spans="1:7" ht="15">
      <c r="A1965" s="126"/>
      <c r="B1965" s="257"/>
      <c r="C1965" s="95"/>
      <c r="D1965" s="95"/>
      <c r="E1965" s="95"/>
      <c r="F1965" s="95"/>
      <c r="G1965" s="258"/>
    </row>
    <row r="1966" spans="1:7" ht="15">
      <c r="A1966" s="126"/>
      <c r="B1966" s="257"/>
      <c r="C1966" s="95"/>
      <c r="D1966" s="95"/>
      <c r="E1966" s="95"/>
      <c r="F1966" s="95"/>
      <c r="G1966" s="258"/>
    </row>
    <row r="1967" spans="1:7" ht="15">
      <c r="A1967" s="126"/>
      <c r="B1967" s="257"/>
      <c r="C1967" s="95"/>
      <c r="D1967" s="95"/>
      <c r="E1967" s="95"/>
      <c r="F1967" s="95"/>
      <c r="G1967" s="258"/>
    </row>
    <row r="1968" spans="1:7" ht="15">
      <c r="A1968" s="126"/>
      <c r="B1968" s="257"/>
      <c r="C1968" s="95"/>
      <c r="D1968" s="95"/>
      <c r="E1968" s="95"/>
      <c r="F1968" s="95"/>
      <c r="G1968" s="258"/>
    </row>
    <row r="1969" spans="1:7" ht="15">
      <c r="A1969" s="126"/>
      <c r="B1969" s="257"/>
      <c r="C1969" s="95"/>
      <c r="D1969" s="95"/>
      <c r="E1969" s="95"/>
      <c r="F1969" s="95"/>
      <c r="G1969" s="258"/>
    </row>
    <row r="1970" spans="1:7" ht="15">
      <c r="A1970" s="126"/>
      <c r="B1970" s="257"/>
      <c r="C1970" s="95"/>
      <c r="D1970" s="95"/>
      <c r="E1970" s="95"/>
      <c r="F1970" s="95"/>
      <c r="G1970" s="258"/>
    </row>
    <row r="1971" spans="1:7" ht="15">
      <c r="A1971" s="126"/>
      <c r="B1971" s="257"/>
      <c r="C1971" s="95"/>
      <c r="D1971" s="95"/>
      <c r="E1971" s="95"/>
      <c r="F1971" s="95"/>
      <c r="G1971" s="258"/>
    </row>
    <row r="1972" spans="1:7" ht="15">
      <c r="A1972" s="126"/>
      <c r="B1972" s="257"/>
      <c r="C1972" s="95"/>
      <c r="D1972" s="95"/>
      <c r="E1972" s="95"/>
      <c r="F1972" s="95"/>
      <c r="G1972" s="258"/>
    </row>
    <row r="1973" spans="1:7" ht="15">
      <c r="A1973" s="126"/>
      <c r="B1973" s="257"/>
      <c r="C1973" s="95"/>
      <c r="D1973" s="95"/>
      <c r="E1973" s="95"/>
      <c r="F1973" s="95"/>
      <c r="G1973" s="258"/>
    </row>
    <row r="1974" spans="1:7" ht="15">
      <c r="A1974" s="126"/>
      <c r="B1974" s="257"/>
      <c r="C1974" s="95"/>
      <c r="D1974" s="95"/>
      <c r="E1974" s="95"/>
      <c r="F1974" s="95"/>
      <c r="G1974" s="258"/>
    </row>
    <row r="1975" spans="1:7" ht="15">
      <c r="A1975" s="126"/>
      <c r="B1975" s="257"/>
      <c r="C1975" s="95"/>
      <c r="D1975" s="95"/>
      <c r="E1975" s="95"/>
      <c r="F1975" s="95"/>
      <c r="G1975" s="258"/>
    </row>
    <row r="1976" spans="1:7" ht="15">
      <c r="A1976" s="126"/>
      <c r="B1976" s="257"/>
      <c r="C1976" s="95"/>
      <c r="D1976" s="95"/>
      <c r="E1976" s="95"/>
      <c r="F1976" s="95"/>
      <c r="G1976" s="258"/>
    </row>
    <row r="1977" spans="1:7" ht="15">
      <c r="A1977" s="126"/>
      <c r="B1977" s="257"/>
      <c r="C1977" s="95"/>
      <c r="D1977" s="95"/>
      <c r="E1977" s="95"/>
      <c r="F1977" s="95"/>
      <c r="G1977" s="258"/>
    </row>
    <row r="1978" spans="1:7" ht="15">
      <c r="A1978" s="126"/>
      <c r="B1978" s="257"/>
      <c r="C1978" s="95"/>
      <c r="D1978" s="95"/>
      <c r="E1978" s="95"/>
      <c r="F1978" s="95"/>
      <c r="G1978" s="258"/>
    </row>
    <row r="1979" spans="1:7" ht="15">
      <c r="A1979" s="126"/>
      <c r="B1979" s="257"/>
      <c r="C1979" s="95"/>
      <c r="D1979" s="95"/>
      <c r="E1979" s="95"/>
      <c r="F1979" s="95"/>
      <c r="G1979" s="258"/>
    </row>
    <row r="1980" spans="1:7" ht="15">
      <c r="A1980" s="126"/>
      <c r="B1980" s="257"/>
      <c r="C1980" s="95"/>
      <c r="D1980" s="95"/>
      <c r="E1980" s="95"/>
      <c r="F1980" s="95"/>
      <c r="G1980" s="258"/>
    </row>
    <row r="1981" spans="1:7" ht="15">
      <c r="A1981" s="126"/>
      <c r="B1981" s="257"/>
      <c r="C1981" s="95"/>
      <c r="D1981" s="95"/>
      <c r="E1981" s="95"/>
      <c r="F1981" s="95"/>
      <c r="G1981" s="258"/>
    </row>
    <row r="1982" spans="1:7" ht="15">
      <c r="A1982" s="126"/>
      <c r="B1982" s="257"/>
      <c r="C1982" s="95"/>
      <c r="D1982" s="95"/>
      <c r="E1982" s="95"/>
      <c r="F1982" s="95"/>
      <c r="G1982" s="258"/>
    </row>
    <row r="1983" spans="1:7" ht="15">
      <c r="A1983" s="126"/>
      <c r="B1983" s="257"/>
      <c r="C1983" s="95"/>
      <c r="D1983" s="95"/>
      <c r="E1983" s="95"/>
      <c r="F1983" s="95"/>
      <c r="G1983" s="258"/>
    </row>
    <row r="1984" spans="1:7" ht="15">
      <c r="A1984" s="126"/>
      <c r="B1984" s="257"/>
      <c r="C1984" s="95"/>
      <c r="D1984" s="95"/>
      <c r="E1984" s="95"/>
      <c r="F1984" s="95"/>
      <c r="G1984" s="258"/>
    </row>
    <row r="1985" spans="1:7" ht="15">
      <c r="A1985" s="126"/>
      <c r="B1985" s="257"/>
      <c r="C1985" s="95"/>
      <c r="D1985" s="95"/>
      <c r="E1985" s="95"/>
      <c r="F1985" s="95"/>
      <c r="G1985" s="258"/>
    </row>
    <row r="1986" spans="1:7" ht="15">
      <c r="A1986" s="126"/>
      <c r="B1986" s="257"/>
      <c r="C1986" s="95"/>
      <c r="D1986" s="95"/>
      <c r="E1986" s="95"/>
      <c r="F1986" s="95"/>
      <c r="G1986" s="258"/>
    </row>
    <row r="1987" spans="1:7" ht="15">
      <c r="A1987" s="126"/>
      <c r="B1987" s="257"/>
      <c r="C1987" s="95"/>
      <c r="D1987" s="95"/>
      <c r="E1987" s="95"/>
      <c r="F1987" s="95"/>
      <c r="G1987" s="258"/>
    </row>
    <row r="1988" spans="1:7" ht="15">
      <c r="A1988" s="126"/>
      <c r="B1988" s="257"/>
      <c r="C1988" s="95"/>
      <c r="D1988" s="95"/>
      <c r="E1988" s="95"/>
      <c r="F1988" s="95"/>
      <c r="G1988" s="258"/>
    </row>
    <row r="1989" spans="1:7" ht="15">
      <c r="A1989" s="126"/>
      <c r="B1989" s="257"/>
      <c r="C1989" s="95"/>
      <c r="D1989" s="95"/>
      <c r="E1989" s="95"/>
      <c r="F1989" s="95"/>
      <c r="G1989" s="258"/>
    </row>
    <row r="1990" spans="1:7" ht="15">
      <c r="A1990" s="126"/>
      <c r="B1990" s="257"/>
      <c r="C1990" s="95"/>
      <c r="D1990" s="95"/>
      <c r="E1990" s="95"/>
      <c r="F1990" s="95"/>
      <c r="G1990" s="258"/>
    </row>
    <row r="1991" spans="1:7" ht="15">
      <c r="A1991" s="126"/>
      <c r="B1991" s="257"/>
      <c r="C1991" s="95"/>
      <c r="D1991" s="95"/>
      <c r="E1991" s="95"/>
      <c r="F1991" s="95"/>
      <c r="G1991" s="258"/>
    </row>
    <row r="1992" spans="1:7" ht="15">
      <c r="A1992" s="126"/>
      <c r="B1992" s="257"/>
      <c r="C1992" s="95"/>
      <c r="D1992" s="95"/>
      <c r="E1992" s="95"/>
      <c r="F1992" s="95"/>
      <c r="G1992" s="258"/>
    </row>
    <row r="1993" spans="1:7" ht="15">
      <c r="A1993" s="126"/>
      <c r="B1993" s="257"/>
      <c r="C1993" s="95"/>
      <c r="D1993" s="95"/>
      <c r="E1993" s="95"/>
      <c r="F1993" s="95"/>
      <c r="G1993" s="258"/>
    </row>
    <row r="1994" spans="1:7" ht="15">
      <c r="A1994" s="126"/>
      <c r="B1994" s="257"/>
      <c r="C1994" s="95"/>
      <c r="D1994" s="95"/>
      <c r="E1994" s="95"/>
      <c r="F1994" s="95"/>
      <c r="G1994" s="258"/>
    </row>
    <row r="1995" spans="1:7" ht="15">
      <c r="A1995" s="126"/>
      <c r="B1995" s="257"/>
      <c r="C1995" s="95"/>
      <c r="D1995" s="95"/>
      <c r="E1995" s="95"/>
      <c r="F1995" s="95"/>
      <c r="G1995" s="258"/>
    </row>
    <row r="1996" spans="1:7" ht="15">
      <c r="A1996" s="126"/>
      <c r="B1996" s="257"/>
      <c r="C1996" s="95"/>
      <c r="D1996" s="95"/>
      <c r="E1996" s="95"/>
      <c r="F1996" s="95"/>
      <c r="G1996" s="258"/>
    </row>
    <row r="1997" spans="1:7" ht="15">
      <c r="A1997" s="126"/>
      <c r="B1997" s="257"/>
      <c r="C1997" s="95"/>
      <c r="D1997" s="95"/>
      <c r="E1997" s="95"/>
      <c r="F1997" s="95"/>
      <c r="G1997" s="258"/>
    </row>
    <row r="1998" spans="1:7" ht="15">
      <c r="A1998" s="126"/>
      <c r="B1998" s="257"/>
      <c r="C1998" s="95"/>
      <c r="D1998" s="95"/>
      <c r="E1998" s="95"/>
      <c r="F1998" s="95"/>
      <c r="G1998" s="258"/>
    </row>
    <row r="1999" spans="1:7" ht="15">
      <c r="A1999" s="126"/>
      <c r="B1999" s="257"/>
      <c r="C1999" s="95"/>
      <c r="D1999" s="95"/>
      <c r="E1999" s="95"/>
      <c r="F1999" s="95"/>
      <c r="G1999" s="258"/>
    </row>
    <row r="2000" spans="1:7" ht="15">
      <c r="A2000" s="126"/>
      <c r="B2000" s="257"/>
      <c r="C2000" s="95"/>
      <c r="D2000" s="95"/>
      <c r="E2000" s="95"/>
      <c r="F2000" s="95"/>
      <c r="G2000" s="258"/>
    </row>
    <row r="2001" spans="1:7" ht="15">
      <c r="A2001" s="126"/>
      <c r="B2001" s="257"/>
      <c r="C2001" s="95"/>
      <c r="D2001" s="95"/>
      <c r="E2001" s="95"/>
      <c r="F2001" s="95"/>
      <c r="G2001" s="258"/>
    </row>
    <row r="2002" spans="1:7" ht="15">
      <c r="A2002" s="126"/>
      <c r="B2002" s="257"/>
      <c r="C2002" s="95"/>
      <c r="D2002" s="95"/>
      <c r="E2002" s="95"/>
      <c r="F2002" s="95"/>
      <c r="G2002" s="258"/>
    </row>
    <row r="2003" spans="1:7" ht="15">
      <c r="A2003" s="126"/>
      <c r="B2003" s="257"/>
      <c r="C2003" s="95"/>
      <c r="D2003" s="95"/>
      <c r="E2003" s="95"/>
      <c r="F2003" s="95"/>
      <c r="G2003" s="258"/>
    </row>
    <row r="2004" spans="1:7" ht="15">
      <c r="A2004" s="126"/>
      <c r="B2004" s="257"/>
      <c r="C2004" s="95"/>
      <c r="D2004" s="95"/>
      <c r="E2004" s="95"/>
      <c r="F2004" s="95"/>
      <c r="G2004" s="258"/>
    </row>
    <row r="2005" spans="1:7" ht="1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2"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1640625" defaultRowHeight="12.6"/>
  <cols>
    <col min="1" max="1" width="9.1796875" style="173" bestFit="1" customWidth="1"/>
    <col min="2" max="2" width="42.81640625" style="173" customWidth="1"/>
    <col min="3" max="3" width="63.81640625" style="173" customWidth="1"/>
    <col min="4" max="4" width="25.6328125" style="173" customWidth="1"/>
    <col min="5" max="5" width="12.6328125" style="173" customWidth="1"/>
    <col min="6" max="6" width="12.6328125" style="174" customWidth="1"/>
    <col min="7" max="7" width="15.36328125" style="173" customWidth="1"/>
    <col min="8" max="8" width="23.81640625" style="173" customWidth="1"/>
    <col min="9" max="9" width="28.1796875" style="173" customWidth="1"/>
    <col min="10" max="10" width="48.26953125" style="173" hidden="1" customWidth="1"/>
    <col min="11" max="11" width="49.7265625" style="173" hidden="1" customWidth="1"/>
    <col min="12" max="16384" width="8.8164062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0.4">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1640625" defaultRowHeight="13.8"/>
  <cols>
    <col min="1" max="1" width="14.6328125" style="148" customWidth="1"/>
    <col min="2" max="2" width="14" style="148" customWidth="1"/>
    <col min="3" max="3" width="6.1796875" style="148" customWidth="1"/>
    <col min="4" max="4" width="56.26953125" style="148" customWidth="1"/>
    <col min="5" max="5" width="53.7265625" style="216" customWidth="1"/>
    <col min="6" max="6" width="54.1796875" style="148" customWidth="1"/>
    <col min="7" max="7" width="68.26953125" style="148" customWidth="1"/>
    <col min="8" max="8" width="49.26953125" style="148" customWidth="1"/>
    <col min="9" max="9" width="51.6328125" style="148" customWidth="1"/>
    <col min="10" max="10" width="50.26953125" style="148" customWidth="1"/>
    <col min="11" max="11" width="51.81640625" customWidth="1"/>
    <col min="12" max="12" width="66.81640625" style="239" customWidth="1"/>
    <col min="13" max="13" width="46.1796875" style="106" customWidth="1"/>
    <col min="14" max="15" width="8.81640625" style="106" customWidth="1"/>
    <col min="16" max="16384" width="8.8164062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2.8">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45">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1.4">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7.6">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6">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41.4">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1.4">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1.4">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1.4">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69">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27.6">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82.8">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7.6">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69">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1.4">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1.4">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38.6">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13.4">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6">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41.4">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360">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14.2">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43.6">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15.2">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15.2">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1.4">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57.6">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96.6">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10.4">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00.8">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358.8">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01.6">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187.2">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86.4">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1.4">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7.6">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86.4">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69">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5.2">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38">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2.8">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82.8">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10.4">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69">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3.2">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3.2">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0.4">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31.2">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82.8">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65.6">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193.2">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15.2">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41.4">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193.2">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27.6">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03.60000000000002">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51.80000000000001">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38">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289.8">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96.6">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41.4">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69">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7.6">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1.4">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7.6">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7.6">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7.6">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7.6">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7.6">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7.6">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5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7.6">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7.6">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7.6">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7.6">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2.8">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76.4">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24.2">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51.80000000000001">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69">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38">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10.4">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38">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6">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20.8">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10.4">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17.39999999999998">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07">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7.6">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69">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7.6">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51.8000000000000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96.6">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276">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48.4">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7.6">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38">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82.8">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07">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193.2">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179.4">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7.6">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7.6">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41.4">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43.2">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5.2">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7.6">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7.6">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7.6">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7.6">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27.6">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28.8">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14.4">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0.4">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7.799999999999997">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37.799999999999997">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28.8">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28.8">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7.799999999999997">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7.6">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69">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0.4">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7.799999999999997">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28.8">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41.4">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7.6">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28.8">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14.4">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14.4">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14.4">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14.4">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14.4">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14.4">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14.4">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14.4">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14.4">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7.6">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7.6">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7.6">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7.6">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7.6">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7.6">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7.6">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1.4">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1.4">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5.2">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27.6">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1.4">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6">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5.2">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7.6">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27.6">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7.6">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7.6">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7.6">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7.6">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1.4">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41.4">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27.6">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1.4">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1.4">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27.6">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1.4">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5.2">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5.2">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5.2">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5.2">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69">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69">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69">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69">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55.2">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55.2">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55.2">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55.2">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55.2">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55.2">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55.2">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55.2">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41.4">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5.2">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5.2">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5.2">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1.4">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1.4">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1.4">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1.4">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5.2">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55.2">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5.2">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82.8">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41.4">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41.4">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1.4">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41.4">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41.4">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41.4">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7.6">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2.8">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7.6">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7.6">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69">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7.6">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27.6">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69">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Steve Arnold</cp:lastModifiedBy>
  <cp:lastPrinted>2015-04-21T20:47:43Z</cp:lastPrinted>
  <dcterms:created xsi:type="dcterms:W3CDTF">2010-06-21T21:00:23Z</dcterms:created>
  <dcterms:modified xsi:type="dcterms:W3CDTF">2026-08-20T08:59:25Z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